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ropbox\Trojina\COST\STSMs\Schultze-Leiden-INT-2016\STSM_ScientificReport\"/>
    </mc:Choice>
  </mc:AlternateContent>
  <bookViews>
    <workbookView xWindow="390" yWindow="600" windowWidth="19815" windowHeight="9090"/>
  </bookViews>
  <sheets>
    <sheet name="Overview and Description of RDD" sheetId="1" r:id="rId1"/>
    <sheet name="Blad2" sheetId="2" r:id="rId2"/>
    <sheet name="Blad3" sheetId="3" r:id="rId3"/>
  </sheets>
  <definedNames>
    <definedName name="_xlnm._FilterDatabase" localSheetId="1" hidden="1">Blad2!$A$2:$E$90</definedName>
  </definedNames>
  <calcPr calcId="152511"/>
</workbook>
</file>

<file path=xl/calcChain.xml><?xml version="1.0" encoding="utf-8"?>
<calcChain xmlns="http://schemas.openxmlformats.org/spreadsheetml/2006/main">
  <c r="G135" i="1" l="1"/>
  <c r="G134" i="1"/>
  <c r="G133" i="1"/>
  <c r="G132" i="1"/>
  <c r="G131" i="1"/>
  <c r="G130" i="1"/>
  <c r="G129" i="1"/>
  <c r="G128" i="1"/>
  <c r="G127" i="1"/>
  <c r="G126" i="1"/>
  <c r="G125" i="1"/>
  <c r="G124" i="1"/>
  <c r="G123" i="1"/>
  <c r="G122" i="1"/>
  <c r="G121" i="1"/>
  <c r="G120" i="1"/>
  <c r="G117" i="1"/>
  <c r="G116" i="1"/>
  <c r="G114" i="1"/>
  <c r="K113" i="1"/>
  <c r="K112" i="1"/>
  <c r="G112" i="1"/>
  <c r="K111" i="1"/>
  <c r="G110" i="1"/>
  <c r="G108" i="1"/>
  <c r="H107" i="1"/>
  <c r="G107" i="1"/>
  <c r="G106" i="1"/>
  <c r="G105" i="1"/>
  <c r="G104" i="1"/>
  <c r="G103" i="1"/>
  <c r="K102" i="1"/>
  <c r="G102" i="1"/>
  <c r="G101" i="1"/>
  <c r="G100" i="1"/>
  <c r="G99" i="1"/>
  <c r="G98" i="1"/>
  <c r="G97" i="1"/>
  <c r="G96" i="1"/>
  <c r="G95" i="1"/>
  <c r="G94" i="1"/>
  <c r="G93" i="1"/>
  <c r="G92" i="1"/>
  <c r="G91" i="1"/>
  <c r="J90" i="1"/>
  <c r="G90" i="1"/>
  <c r="G89" i="1"/>
  <c r="G88" i="1"/>
  <c r="G87" i="1"/>
  <c r="G86" i="1"/>
  <c r="G85" i="1"/>
  <c r="G84" i="1"/>
  <c r="G83" i="1"/>
  <c r="G82" i="1"/>
  <c r="G81" i="1"/>
  <c r="G80" i="1"/>
  <c r="G79" i="1"/>
  <c r="G78" i="1"/>
  <c r="K77" i="1"/>
  <c r="G77" i="1"/>
  <c r="G76" i="1"/>
  <c r="G75" i="1"/>
  <c r="G74" i="1"/>
  <c r="G73" i="1"/>
  <c r="G72" i="1"/>
  <c r="G71" i="1"/>
  <c r="G70" i="1"/>
  <c r="G69" i="1"/>
  <c r="G68" i="1"/>
  <c r="G67" i="1"/>
  <c r="G66" i="1"/>
  <c r="G65" i="1"/>
  <c r="G64" i="1"/>
  <c r="G62" i="1"/>
  <c r="G61" i="1"/>
  <c r="G60" i="1"/>
  <c r="G59" i="1"/>
  <c r="G58" i="1"/>
  <c r="G56" i="1"/>
  <c r="G55" i="1"/>
  <c r="G54" i="1"/>
  <c r="G53" i="1"/>
  <c r="G52" i="1"/>
  <c r="G51" i="1"/>
  <c r="G50" i="1"/>
  <c r="G49" i="1"/>
  <c r="G48" i="1"/>
  <c r="G47" i="1"/>
  <c r="G46" i="1"/>
  <c r="G42" i="1"/>
  <c r="G41" i="1"/>
  <c r="G40" i="1"/>
  <c r="G39" i="1"/>
  <c r="G38" i="1"/>
  <c r="G37" i="1"/>
  <c r="G36" i="1"/>
  <c r="G34" i="1"/>
  <c r="G33" i="1"/>
  <c r="G32" i="1"/>
  <c r="G31" i="1"/>
  <c r="G30" i="1"/>
  <c r="G29" i="1"/>
  <c r="G25" i="1"/>
  <c r="G24" i="1"/>
  <c r="G23" i="1"/>
  <c r="G22" i="1"/>
  <c r="G21" i="1"/>
  <c r="G20" i="1"/>
  <c r="G19" i="1"/>
  <c r="G18" i="1"/>
  <c r="G17" i="1"/>
  <c r="G16" i="1"/>
  <c r="G15" i="1"/>
  <c r="G14" i="1"/>
  <c r="G13" i="1"/>
  <c r="G12" i="1"/>
  <c r="G11" i="1"/>
  <c r="G8" i="1"/>
  <c r="G7" i="1"/>
  <c r="G6" i="1"/>
</calcChain>
</file>

<file path=xl/comments1.xml><?xml version="1.0" encoding="utf-8"?>
<comments xmlns="http://schemas.openxmlformats.org/spreadsheetml/2006/main">
  <authors>
    <author/>
  </authors>
  <commentList>
    <comment ref="M2" authorId="0" shapeId="0">
      <text>
        <r>
          <rPr>
            <sz val="11"/>
            <color rgb="FF000000"/>
            <rFont val="Calibri"/>
          </rPr>
          <t>Ursula Schultze:
The definition of the features and feature values of the metalexicographical aspect are based on:  “Helmut, Glück (ed.): Metzler Lexikon Sprache. 4th ed., Stuttgart - Weimar 2010” and “Schlaefer, Michael: Lexikologie und Lexikographie. Eine Einführung am Beispiel deutscher Wörterbücher. 2nd ed., Berlin 2009“ and „Hausmann, Franz Josef (1989): Arten von Mikrostrukturen im allgemeinen einsprachigen Wörterbuch. In: Franz Josef Hausmann (Hg.): Wörterbücher. Ein internationales Handbuch zur Lexikographie. Berlin (Handbücher zur Sprach- und Kommunikationswissenschaft, 5,1),  968–981” and “Engelberg, Stefan; Lemnitzer, Lothar: Lexikographie und Wörterbuchbenutzung. 4th  ed., Tübingen 2009”.</t>
        </r>
      </text>
    </comment>
    <comment ref="AU2" authorId="0" shapeId="0">
      <text>
        <r>
          <rPr>
            <sz val="11"/>
            <color rgb="FF000000"/>
            <rFont val="Calibri"/>
          </rPr>
          <t>Ursula Schultze:
The definition of the features and feature values of the technical aspect are based on “Hughes, Lorna: Digitizing collections. Strategic issues for the information manager. 1st ed., London 2004”.</t>
        </r>
      </text>
    </comment>
    <comment ref="BI2" authorId="0" shapeId="0">
      <text>
        <r>
          <rPr>
            <sz val="11"/>
            <color rgb="FF000000"/>
            <rFont val="Calibri"/>
          </rPr>
          <t>Ursula Schultze:
The definition of the features and feature values of the media-specific aspect are based on “Freese, Katrin; Storrer, Angelika: Wörterbücher im Internet. In: Deutsche Sprache 24, 1996, 97–153”  and “Engelberg, Stefan; Lemnitzer, Lothar: Lexikographie und Wörterbuchbenutzung. 4th  ed., Tübingen 2009” and the different project homepages from the retro-digitised dictionaries.</t>
        </r>
      </text>
    </comment>
    <comment ref="L3" authorId="0" shapeId="0">
      <text>
        <r>
          <rPr>
            <sz val="11"/>
            <color rgb="FF000000"/>
            <rFont val="Calibri"/>
          </rPr>
          <t>Ursula Schultze:
Note: Not all features can always be assigned and not all feature values are always exhaustive.</t>
        </r>
      </text>
    </comment>
    <comment ref="M3" authorId="0" shapeId="0">
      <text>
        <r>
          <rPr>
            <sz val="11"/>
            <color rgb="FF000000"/>
            <rFont val="Calibri"/>
          </rPr>
          <t>Ursula Schultze:
The number of languages featured in a dictionary.</t>
        </r>
      </text>
    </comment>
    <comment ref="P3" authorId="0" shapeId="0">
      <text>
        <r>
          <rPr>
            <sz val="11"/>
            <color rgb="FF000000"/>
            <rFont val="Calibri"/>
          </rPr>
          <t>Ursula Schultze:
Vocabulary represented in a dictionary.</t>
        </r>
      </text>
    </comment>
    <comment ref="W3" authorId="0" shapeId="0">
      <text>
        <r>
          <rPr>
            <sz val="11"/>
            <color rgb="FF000000"/>
            <rFont val="Calibri"/>
          </rPr>
          <t>Ursula Schultze:
Linguistic sub-disciplines used to describe the lemma.</t>
        </r>
      </text>
    </comment>
    <comment ref="AB3" authorId="0" shapeId="0">
      <text>
        <r>
          <rPr>
            <sz val="11"/>
            <color rgb="FF000000"/>
            <rFont val="Calibri"/>
          </rPr>
          <t>Ursula Schultze:
Metastructure – The part of a dictionary which gives further information about the whole dictionary. Often includes the description of how a user should consult the dictionary, as well as information about the structure of the whole dictionary, and the organization system of the lemmas and the articles; a lists of abbreviations is often provided as well.</t>
        </r>
      </text>
    </comment>
    <comment ref="AD3" authorId="0" shapeId="0">
      <text>
        <r>
          <rPr>
            <sz val="11"/>
            <color rgb="FF000000"/>
            <rFont val="Calibri"/>
          </rPr>
          <t>Ursula Schultze:
Describes how the lemmas are organized, indicated and described in a dictionary.</t>
        </r>
      </text>
    </comment>
    <comment ref="AU3" authorId="0" shapeId="0">
      <text>
        <r>
          <rPr>
            <sz val="11"/>
            <color rgb="FF000000"/>
            <rFont val="Calibri"/>
          </rPr>
          <t xml:space="preserve">Ursula Schultze:
The form in which the retro-digitised dictionary is available. </t>
        </r>
      </text>
    </comment>
    <comment ref="AW3" authorId="0" shapeId="0">
      <text>
        <r>
          <rPr>
            <sz val="11"/>
            <color rgb="FF000000"/>
            <rFont val="Calibri"/>
          </rPr>
          <t xml:space="preserve">Ursula Schultze:
Transfer of printed dictionaries into digital format. </t>
        </r>
      </text>
    </comment>
    <comment ref="BB3" authorId="0" shapeId="0">
      <text>
        <r>
          <rPr>
            <sz val="11"/>
            <color rgb="FF000000"/>
            <rFont val="Calibri"/>
          </rPr>
          <t xml:space="preserve">Ursula Schultze:
Modelling of the digital data of a dictionary to allow for computer-based identification of content and/or format and recognition of relationships in and between dictionaries.  </t>
        </r>
      </text>
    </comment>
    <comment ref="BF3" authorId="0" shapeId="0">
      <text>
        <r>
          <rPr>
            <sz val="11"/>
            <color rgb="FF000000"/>
            <rFont val="Calibri"/>
          </rPr>
          <t>Ursula Schultze:
The aim of the digitisation.</t>
        </r>
      </text>
    </comment>
    <comment ref="BI3" authorId="0" shapeId="0">
      <text>
        <r>
          <rPr>
            <sz val="11"/>
            <color rgb="FF000000"/>
            <rFont val="Calibri"/>
          </rPr>
          <t>Ursula Schultze:
Type of dictionary.</t>
        </r>
      </text>
    </comment>
    <comment ref="BK3" authorId="0" shapeId="0">
      <text>
        <r>
          <rPr>
            <sz val="11"/>
            <color rgb="FF000000"/>
            <rFont val="Calibri"/>
          </rPr>
          <t xml:space="preserve">Ursula Schultze:
Support of the content through picture and/ or sound-files (cf. Freese/ Storrer 1996: 122). </t>
        </r>
      </text>
    </comment>
    <comment ref="BO3" authorId="0" shapeId="0">
      <text>
        <r>
          <rPr>
            <sz val="11"/>
            <color rgb="FF000000"/>
            <rFont val="Calibri"/>
          </rPr>
          <t>Ursula Schultze:
Search options (cf. Engelberg/ Lemnitzer 2009: 99 - 111).</t>
        </r>
      </text>
    </comment>
    <comment ref="BS3" authorId="0" shapeId="0">
      <text>
        <r>
          <rPr>
            <sz val="11"/>
            <color rgb="FF000000"/>
            <rFont val="Calibri"/>
          </rPr>
          <t xml:space="preserve">Ursula Schultze:
Article-internal elements connected to hyperlinks (cf. Freese/ Storrer 1996: 119f). </t>
        </r>
      </text>
    </comment>
    <comment ref="L4" authorId="0" shapeId="0">
      <text>
        <r>
          <rPr>
            <sz val="11"/>
            <color rgb="FF000000"/>
            <rFont val="Calibri"/>
          </rPr>
          <t>Ursula Schultze:
Note: Not all features can always be assigned and not all feature values are always exhaustive.</t>
        </r>
      </text>
    </comment>
    <comment ref="M4" authorId="0" shapeId="0">
      <text>
        <r>
          <rPr>
            <sz val="11"/>
            <color rgb="FF000000"/>
            <rFont val="Calibri"/>
          </rPr>
          <t>Ursula Schultze:
The dictionary includes one language.</t>
        </r>
      </text>
    </comment>
    <comment ref="N4" authorId="0" shapeId="0">
      <text>
        <r>
          <rPr>
            <sz val="11"/>
            <color rgb="FF000000"/>
            <rFont val="Calibri"/>
          </rPr>
          <t>Ursula Schultze:
The dictionary includes two languages, one of these language is a foreign language.</t>
        </r>
      </text>
    </comment>
    <comment ref="O4" authorId="0" shapeId="0">
      <text>
        <r>
          <rPr>
            <sz val="11"/>
            <color rgb="FF000000"/>
            <rFont val="Calibri"/>
          </rPr>
          <t>Ursula Schultze:
The dictionary includes more than two languages, more than two languages are foreign languages.</t>
        </r>
      </text>
    </comment>
    <comment ref="P4" authorId="0" shapeId="0">
      <text>
        <r>
          <rPr>
            <sz val="11"/>
            <color rgb="FF000000"/>
            <rFont val="Calibri"/>
          </rPr>
          <t>Ursula Schultze:
The vocabulary focuses on regional aspects, e.g. from the Bavarian or Rhenish dialectal region (cf. Glück 2010: 148f.).</t>
        </r>
      </text>
    </comment>
    <comment ref="Q4" authorId="0" shapeId="0">
      <text>
        <r>
          <rPr>
            <sz val="11"/>
            <color rgb="FF000000"/>
            <rFont val="Calibri"/>
          </rPr>
          <t>Ursula Schultze:
The vocabulary focuses on the high-quality written language, e.g. from scientific articles or books, articles in national newspapers, sophisticated literature (cf. Glück 2010: 667).</t>
        </r>
      </text>
    </comment>
    <comment ref="R4" authorId="0" shapeId="0">
      <text>
        <r>
          <rPr>
            <sz val="11"/>
            <color rgb="FF000000"/>
            <rFont val="Calibri"/>
          </rPr>
          <t>Ursula Schultze:
The vocabulary focuses on the spoken language which is not used in standard language or academically written texts (cf. Glück 2010: 732).</t>
        </r>
      </text>
    </comment>
    <comment ref="S4" authorId="0" shapeId="0">
      <text>
        <r>
          <rPr>
            <sz val="11"/>
            <color rgb="FF000000"/>
            <rFont val="Calibri"/>
          </rPr>
          <t>Ursula Schultze:
The vocabulary focuses on specialised languages, e.g. professional jargon, hunter’s jargon, youth language (cf. Glück 2010: 194).</t>
        </r>
      </text>
    </comment>
    <comment ref="T4" authorId="0" shapeId="0">
      <text>
        <r>
          <rPr>
            <sz val="11"/>
            <color rgb="FF000000"/>
            <rFont val="Calibri"/>
          </rPr>
          <t xml:space="preserve">Ursula Schultze:
The vocabulary focuses on the language (written or spoken) of a special person, e.g. an author. </t>
        </r>
      </text>
    </comment>
    <comment ref="U4" authorId="0" shapeId="0">
      <text>
        <r>
          <rPr>
            <sz val="11"/>
            <color rgb="FF000000"/>
            <rFont val="Calibri"/>
          </rPr>
          <t>Ursula Schultze:
The vocabulary focuses on foreign words in a language, e.g. words like ‘Smartphone’,’Burleske’ or ‘Trottoir’ in the German language (cf. Glück 2010: 212).</t>
        </r>
      </text>
    </comment>
    <comment ref="V4" authorId="0" shapeId="0">
      <text>
        <r>
          <rPr>
            <sz val="11"/>
            <color rgb="FF000000"/>
            <rFont val="Calibri"/>
          </rPr>
          <t>Ursula Schultze:
The vocabulary focuses on a phase or a period of a language development (cf. Glück 2010: 501), e.g. the German language is divided in Old High German (language used approximately between 700 and 1050 A.D.), Middle High German (language used approximately between 1050 and 1350 A.D.), Early New High German (language used approximately between 1350 and 1650 A.D.).</t>
        </r>
      </text>
    </comment>
    <comment ref="W4" authorId="0" shapeId="0">
      <text>
        <r>
          <rPr>
            <sz val="11"/>
            <color rgb="FF000000"/>
            <rFont val="Calibri"/>
          </rPr>
          <t>Ursula Schultze:
Focuses on the meaning of a lemma and also concentrates on semantic changes (cf. Glück 2010: 606).</t>
        </r>
      </text>
    </comment>
    <comment ref="X4" authorId="0" shapeId="0">
      <text>
        <r>
          <rPr>
            <sz val="11"/>
            <color rgb="FF000000"/>
            <rFont val="Calibri"/>
          </rPr>
          <t>Ursula Schultze:
Focuses on the designation of a lemma, taking on the perspective of a speaker who is looking for a more precise term. Usually, most of the onomasiological dictionaries are sorted by object groups (cf. Glück 2010: 476f.).</t>
        </r>
      </text>
    </comment>
    <comment ref="Y4" authorId="0" shapeId="0">
      <text>
        <r>
          <rPr>
            <sz val="11"/>
            <color rgb="FF000000"/>
            <rFont val="Calibri"/>
          </rPr>
          <t>Ursula Schultze:
Focuses on the current situation of a language in a given period, it also concentrates on the relationship between various linguistic characters.  Synchronic relationships exist on the level of the langue (de Saussure: langue =  linguistic inventory of a language, parole = use of a language to express oneself) (cf. Glück 2010: 693).</t>
        </r>
      </text>
    </comment>
    <comment ref="Z4" authorId="0" shapeId="0">
      <text>
        <r>
          <rPr>
            <sz val="11"/>
            <color rgb="FF000000"/>
            <rFont val="Calibri"/>
          </rPr>
          <t>Ursula Schultze:
Focuses on the development of a language. It concentrates on the relationship between an element in a time A and another element element in a time B. This relationship exists on the langue-level and it is understood as a transition which took place in a certain period of time and did affect individual fields, not the whole system (cf. GLÜCK 2010: 144).</t>
        </r>
      </text>
    </comment>
    <comment ref="AA4" authorId="0" shapeId="0">
      <text>
        <r>
          <rPr>
            <sz val="11"/>
            <color rgb="FF000000"/>
            <rFont val="Calibri"/>
          </rPr>
          <t>Ursula Schultze:
Focuses on the origin, the basic meaning and the development of words as well as the relationship with words in a foreign language from the same origin (cf. Glück 2010: 188f.). Several points in time are relevant.</t>
        </r>
      </text>
    </comment>
    <comment ref="AD4" authorId="0" shapeId="0">
      <text>
        <r>
          <rPr>
            <sz val="11"/>
            <color rgb="FF000000"/>
            <rFont val="Calibri"/>
          </rPr>
          <t>Ursula Schultze:
The lemmas are in strict alphabetical order.</t>
        </r>
      </text>
    </comment>
    <comment ref="AE4" authorId="0" shapeId="0">
      <text>
        <r>
          <rPr>
            <sz val="11"/>
            <color rgb="FF000000"/>
            <rFont val="Calibri"/>
          </rPr>
          <t>Ursula Schultze:
The lemmas are not in strict alphabetical order.</t>
        </r>
      </text>
    </comment>
    <comment ref="AF4" authorId="0" shapeId="0">
      <text>
        <r>
          <rPr>
            <sz val="11"/>
            <color rgb="FF000000"/>
            <rFont val="Calibri"/>
          </rPr>
          <t>Ursula Schultze:
The lemma is indicated in the infinitive.</t>
        </r>
      </text>
    </comment>
    <comment ref="AG4" authorId="0" shapeId="0">
      <text>
        <r>
          <rPr>
            <sz val="11"/>
            <color rgb="FF000000"/>
            <rFont val="Calibri"/>
          </rPr>
          <t>Ursula Schultze:
The lemma is indicated in the inflected form.</t>
        </r>
      </text>
    </comment>
    <comment ref="AH4" authorId="0" shapeId="0">
      <text>
        <r>
          <rPr>
            <sz val="11"/>
            <color rgb="FF000000"/>
            <rFont val="Calibri"/>
          </rPr>
          <t>Ursula Schultze:
The article contains information about the pronunciation of the lemma (c.f. Engelberg/ Lemnitzer 2009: 157).</t>
        </r>
      </text>
    </comment>
    <comment ref="AI4" authorId="0" shapeId="0">
      <text>
        <r>
          <rPr>
            <sz val="11"/>
            <color rgb="FF000000"/>
            <rFont val="Calibri"/>
          </rPr>
          <t>Ursula Schultze:
The article contains information about the orthography of the lemma (c.f. Engelberg/ Lemnitzer 2009: 157).</t>
        </r>
      </text>
    </comment>
    <comment ref="AJ4" authorId="0" shapeId="0">
      <text>
        <r>
          <rPr>
            <sz val="11"/>
            <color rgb="FF000000"/>
            <rFont val="Calibri"/>
          </rPr>
          <t>Ursula Schultze:
The article gives morphological information of a lemma, e.g. flexion, numerus, genus, gradient, word families, compounds (c.f. Engelberg/ Lemnitzer 2009: 157).</t>
        </r>
      </text>
    </comment>
    <comment ref="AK4" authorId="0" shapeId="0">
      <text>
        <r>
          <rPr>
            <sz val="11"/>
            <color rgb="FF000000"/>
            <rFont val="Calibri"/>
          </rPr>
          <t>Ursula Schultze:
The article gives morpho-syntactical information about a lemma, e.g. part of speech, valence.</t>
        </r>
      </text>
    </comment>
    <comment ref="AL4" authorId="0" shapeId="0">
      <text>
        <r>
          <rPr>
            <sz val="11"/>
            <color rgb="FF000000"/>
            <rFont val="Calibri"/>
          </rPr>
          <t>Ursula Schultze:
The article gives combinatorial information of a lemma, e.g. collocations, proverbs.</t>
        </r>
      </text>
    </comment>
    <comment ref="AM4" authorId="0" shapeId="0">
      <text>
        <r>
          <rPr>
            <sz val="11"/>
            <color rgb="FF000000"/>
            <rFont val="Calibri"/>
          </rPr>
          <t>Ursula Schultze:
The article includes quotation and sources, evidence from the lexicographer itself (c.f. Engelberg/ Lemnitzer 2009: 157).</t>
        </r>
      </text>
    </comment>
    <comment ref="AN4" authorId="0" shapeId="0">
      <text>
        <r>
          <rPr>
            <sz val="11"/>
            <color rgb="FF000000"/>
            <rFont val="Calibri"/>
          </rPr>
          <t>Ursula Schultze:
The article contains semasiological and/ or onomasiological information about a lemma (c.f. Engelberg/ Lemnitzer 2009: 157).</t>
        </r>
      </text>
    </comment>
    <comment ref="AO4" authorId="0" shapeId="0">
      <text>
        <r>
          <rPr>
            <sz val="11"/>
            <color rgb="FF000000"/>
            <rFont val="Calibri"/>
          </rPr>
          <t>Ursula Schultze:
The article contains stylistic information about a lemma (c.f. Engelberg/ Lemnitzer 2009: 157).</t>
        </r>
      </text>
    </comment>
    <comment ref="AP4" authorId="0" shapeId="0">
      <text>
        <r>
          <rPr>
            <sz val="11"/>
            <color rgb="FF000000"/>
            <rFont val="Calibri"/>
          </rPr>
          <t>Ursula Schultze:
The article contains etymological information about a lemma, e.g. the meaning of a lemma at several points in time.</t>
        </r>
      </text>
    </comment>
    <comment ref="AQ4" authorId="0" shapeId="0">
      <text>
        <r>
          <rPr>
            <sz val="11"/>
            <color rgb="FF000000"/>
            <rFont val="Calibri"/>
          </rPr>
          <t>Ursula Schultze:
The article contains synchronic information about a lemma, e.g. the current meaning of a lemma.</t>
        </r>
      </text>
    </comment>
    <comment ref="AR4" authorId="0" shapeId="0">
      <text>
        <r>
          <rPr>
            <sz val="11"/>
            <color rgb="FF000000"/>
            <rFont val="Calibri"/>
          </rPr>
          <t>Ursula Schultze:
The article contains diachronic information about a lemma, e.g. the meaning of a lemma at the time of A and at the time of B.</t>
        </r>
      </text>
    </comment>
    <comment ref="AS4" authorId="0" shapeId="0">
      <text>
        <r>
          <rPr>
            <sz val="11"/>
            <color rgb="FF000000"/>
            <rFont val="Calibri"/>
          </rPr>
          <t>Ursula Schultze:
The article contains information about the spatial localization of a lemma.</t>
        </r>
      </text>
    </comment>
    <comment ref="AT4" authorId="0" shapeId="0">
      <text>
        <r>
          <rPr>
            <sz val="11"/>
            <color rgb="FF000000"/>
            <rFont val="Calibri"/>
          </rPr>
          <t>Ursula Schultze:
The articles contains links to other entries in the dictionary itself and/ or to other dictionaries.</t>
        </r>
      </text>
    </comment>
    <comment ref="AU4" authorId="0" shapeId="0">
      <text>
        <r>
          <rPr>
            <sz val="11"/>
            <color rgb="FF000000"/>
            <rFont val="Calibri"/>
          </rPr>
          <t xml:space="preserve">Ursula Schultze:
“The computer can read every individual entity, as well as formatting instructions and other codes that may be embedded into the digital file” (Hughes 2004: 258). </t>
        </r>
      </text>
    </comment>
    <comment ref="AV4" authorId="0" shapeId="0">
      <text>
        <r>
          <rPr>
            <sz val="11"/>
            <color rgb="FF000000"/>
            <rFont val="Calibri"/>
          </rPr>
          <t>Ursula Schultze:
“An image of a page […] depict[s] all the original features from the original source” (Hughes 2004: 258).</t>
        </r>
      </text>
    </comment>
    <comment ref="AW4" authorId="0" shapeId="0">
      <text>
        <r>
          <rPr>
            <sz val="11"/>
            <color rgb="FF000000"/>
            <rFont val="Calibri"/>
          </rPr>
          <t>Ursula Schultze:
After using lead type: The book printer uses computer-aided methods to typeset a book. Formats like this are often re-used for the retro-digitisation of dictionaries.</t>
        </r>
      </text>
    </comment>
    <comment ref="AX4" authorId="0" shapeId="0">
      <text>
        <r>
          <rPr>
            <sz val="11"/>
            <color rgb="FF000000"/>
            <rFont val="Calibri"/>
          </rPr>
          <t>Ursula Schultze:
Every page of a dictionary is photocopied with a high quality scanner or a digital camera.</t>
        </r>
      </text>
    </comment>
    <comment ref="AY4" authorId="0" shapeId="0">
      <text>
        <r>
          <rPr>
            <sz val="11"/>
            <color rgb="FF000000"/>
            <rFont val="Calibri"/>
          </rPr>
          <t>Ursula Schultze:
Every page of a dictionary is photocopied with a high quality scanner or a digital camera and processed with a special software which recognizes the text on a page.</t>
        </r>
      </text>
    </comment>
    <comment ref="AZ4" authorId="0" shapeId="0">
      <text>
        <r>
          <rPr>
            <sz val="11"/>
            <color rgb="FF000000"/>
            <rFont val="Calibri"/>
          </rPr>
          <t>Ursula Schultze:The dictionary is transcribed manually (European dictionaries are often processed by Asian companies because they have a different type system and therefore do not correct printed errors automatically; in this way transcription errors can be minimized).</t>
        </r>
      </text>
    </comment>
    <comment ref="BA4" authorId="0" shapeId="0">
      <text>
        <r>
          <rPr>
            <sz val="11"/>
            <color rgb="FF000000"/>
            <rFont val="Calibri"/>
          </rPr>
          <t>Ursula Schultze:
Computers can recognize handwritten text with self-learning algorithms. This method is very useful if a dictionary was not printed but is available in a handwritten format.</t>
        </r>
      </text>
    </comment>
    <comment ref="BB4" authorId="0" shapeId="0">
      <text>
        <r>
          <rPr>
            <sz val="11"/>
            <color rgb="FF000000"/>
            <rFont val="Calibri"/>
          </rPr>
          <t>Ursula Schultze:
There is no content-related markup available. This is the case if it there is an image scan of the dictionary.</t>
        </r>
      </text>
    </comment>
    <comment ref="BC4" authorId="0" shapeId="0">
      <text>
        <r>
          <rPr>
            <sz val="11"/>
            <color rgb="FF000000"/>
            <rFont val="Calibri"/>
          </rPr>
          <t>Ursula Schultze:
In a retro-digitising project XML is used as a markup language for tagging the dictionary content with meta-information.</t>
        </r>
      </text>
    </comment>
    <comment ref="BD4" authorId="0" shapeId="0">
      <text>
        <r>
          <rPr>
            <sz val="11"/>
            <color rgb="FF000000"/>
            <rFont val="Calibri"/>
          </rPr>
          <t>Ursula Schultze:
In a retro-digitising project XML/ TEI is used as a markup language for tagging the dictionary content with meta-information. The TEI offers some special tag sets for preparing digital texts for scholarly research requirements. The TEI developed also a special package for dictionaries.</t>
        </r>
      </text>
    </comment>
    <comment ref="BE4" authorId="0" shapeId="0">
      <text>
        <r>
          <rPr>
            <sz val="11"/>
            <color rgb="FF000000"/>
            <rFont val="Calibri"/>
          </rPr>
          <t>Ursula Schultze:This is the case if a project uses other formal language to structure and to format the dictionary data. If there is information about the markup language, it is noted.</t>
        </r>
      </text>
    </comment>
    <comment ref="BF4" authorId="0" shapeId="0">
      <text>
        <r>
          <rPr>
            <sz val="11"/>
            <color rgb="FF000000"/>
            <rFont val="Calibri"/>
          </rPr>
          <t>Ursula Schultze:
The aim of the digitisation is a faithful online-representation of the printed dictionary. That means that the physical structure of the text is depicted (how a text is organized), e.g. volumes, pages, columns, lines, text blocks and typographical characteristics are preserved.</t>
        </r>
      </text>
    </comment>
    <comment ref="BG4" authorId="0" shapeId="0">
      <text>
        <r>
          <rPr>
            <sz val="11"/>
            <color rgb="FF000000"/>
            <rFont val="Calibri"/>
          </rPr>
          <t>Ursula Schultze:
The aim of the digitisation is a new online-version of the printed dictionary. That means that the logical structure of a text is depicted (how the content is organized), e.g. chapters, paragraphs, sentences, lemmas, quotations, sources, references, abbreviations are labeled.</t>
        </r>
      </text>
    </comment>
    <comment ref="BH4" authorId="0" shapeId="0">
      <text>
        <r>
          <rPr>
            <sz val="11"/>
            <color rgb="FF000000"/>
            <rFont val="Calibri"/>
          </rPr>
          <t>Ursula Schultze:
The aim of the digitisation is a pictorial representation of the printed dictionary.</t>
        </r>
      </text>
    </comment>
    <comment ref="BI4" authorId="0" shapeId="0">
      <text>
        <r>
          <rPr>
            <sz val="11"/>
            <color rgb="FF000000"/>
            <rFont val="Calibri"/>
          </rPr>
          <t>Ursula Schultze:
The dictionary is not connected to other lexical resources (e.g. to other online dictionaries and/ or lexical databases). Pictures and sound-files are not added.</t>
        </r>
      </text>
    </comment>
    <comment ref="BJ4" authorId="0" shapeId="0">
      <text>
        <r>
          <rPr>
            <sz val="11"/>
            <color rgb="FF000000"/>
            <rFont val="Calibri"/>
          </rPr>
          <t xml:space="preserve">Ursula Schultze:
The dictionary is connected to other lexical resources (e.g. to other online dictionaries and/ or lexical databases). Pictures and sound-files can also be added.  </t>
        </r>
      </text>
    </comment>
    <comment ref="BK4" authorId="0" shapeId="0">
      <text>
        <r>
          <rPr>
            <sz val="11"/>
            <color rgb="FF000000"/>
            <rFont val="Calibri"/>
          </rPr>
          <t>Ursula Schultze:
The articles include text (cf. Freese/ Storrer 1996: 123).</t>
        </r>
      </text>
    </comment>
    <comment ref="BL4" authorId="0" shapeId="0">
      <text>
        <r>
          <rPr>
            <sz val="11"/>
            <color rgb="FF000000"/>
            <rFont val="Calibri"/>
          </rPr>
          <t>Ursula Schultze:
The articles include text and the content is supported by pictures (cf. Freese/ Storrer 1996: 123).</t>
        </r>
      </text>
    </comment>
    <comment ref="BM4" authorId="0" shapeId="0">
      <text>
        <r>
          <rPr>
            <sz val="11"/>
            <color rgb="FF000000"/>
            <rFont val="Calibri"/>
          </rPr>
          <t>Ursula Schultze:
The articles include text and the content is supported by sound-files (cf. Freese/ Storrer 1996: 123).</t>
        </r>
      </text>
    </comment>
    <comment ref="BN4" authorId="0" shapeId="0">
      <text>
        <r>
          <rPr>
            <sz val="11"/>
            <color rgb="FF000000"/>
            <rFont val="Calibri"/>
          </rPr>
          <t>Ursula Schultze:
The articles include text and the content is supported by pictures and sound-files (cf. Freese/ Storrer 1996: 123).</t>
        </r>
      </text>
    </comment>
    <comment ref="BO4" authorId="0" shapeId="0">
      <text>
        <r>
          <rPr>
            <sz val="11"/>
            <color rgb="FF000000"/>
            <rFont val="Calibri"/>
          </rPr>
          <t>Ursula Schultze:
There are no search options available.</t>
        </r>
      </text>
    </comment>
    <comment ref="BP4" authorId="0" shapeId="0">
      <text>
        <r>
          <rPr>
            <sz val="11"/>
            <color rgb="FF000000"/>
            <rFont val="Calibri"/>
          </rPr>
          <t>Ursula Schultze:
A full text search is possible. The user can search in the full text of a dictionary.</t>
        </r>
      </text>
    </comment>
    <comment ref="BQ4" authorId="0" shapeId="0">
      <text>
        <r>
          <rPr>
            <sz val="11"/>
            <color rgb="FF000000"/>
            <rFont val="Calibri"/>
          </rPr>
          <t>Ursula Schultze:
A search for lemmas is possible. This search can be write-in- or index-based.</t>
        </r>
      </text>
    </comment>
    <comment ref="BR4" authorId="0" shapeId="0">
      <text>
        <r>
          <rPr>
            <sz val="11"/>
            <color rgb="FF000000"/>
            <rFont val="Calibri"/>
          </rPr>
          <t>Ursula Schultze:
More than a full text and a lemma-based search is possible (e.g. filter-based or incremental search or search in/ for definitions, quotations, sources).</t>
        </r>
      </text>
    </comment>
    <comment ref="BS4" authorId="0" shapeId="0">
      <text>
        <r>
          <rPr>
            <sz val="11"/>
            <color rgb="FF000000"/>
            <rFont val="Calibri"/>
          </rPr>
          <t>Ursula Schultze:
The articles include article-internal elements connected with hyperlinks. These hyperlinks guide the user to new and supporting information, e.g. to definitions, to bibliographical references from sources or to pictures etc. (cf. Freese/ Storrer 1996: 121).</t>
        </r>
      </text>
    </comment>
    <comment ref="BT4" authorId="0" shapeId="0">
      <text>
        <r>
          <rPr>
            <sz val="11"/>
            <color rgb="FF000000"/>
            <rFont val="Calibri"/>
          </rPr>
          <t>Ursula Schultze:
The articles include article-internal elements connected with hyperlinks. These hyperlinks do not guide the userto new and supporting information but to other dictionary entries (cf. Freese/ Storrer 1996: 121).</t>
        </r>
      </text>
    </comment>
    <comment ref="BU4" authorId="0" shapeId="0">
      <text>
        <r>
          <rPr>
            <sz val="11"/>
            <color rgb="FF000000"/>
            <rFont val="Calibri"/>
          </rPr>
          <t>Ursula Schultze:
The articles include no article-internal elements connected with hyperlinks (cf. Freese/ Storrer 1996: 122).</t>
        </r>
      </text>
    </comment>
    <comment ref="D7"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corpus was extended by these dictionaries. </t>
        </r>
      </text>
    </comment>
    <comment ref="D8"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corpus was extended by these dictionaries. </t>
        </r>
      </text>
    </comment>
    <comment ref="D9"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corpus was extended by these dictionaries. </t>
        </r>
      </text>
    </comment>
    <comment ref="D10"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corpus was extended by these dictionaries. </t>
        </r>
      </text>
    </comment>
    <comment ref="D12"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corpus was extended by these dictionaries. </t>
        </r>
      </text>
    </comment>
    <comment ref="D16"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corpus was extended by these dictionaries. </t>
        </r>
      </text>
    </comment>
    <comment ref="D17"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corpus was extended by these dictionaries. </t>
        </r>
      </text>
    </comment>
    <comment ref="D18"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corpus was extended by these dictionaries. </t>
        </r>
      </text>
    </comment>
    <comment ref="D19"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corpus was extended by these dictionaries. </t>
        </r>
      </text>
    </comment>
    <comment ref="D20"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core corpus was extended by these dictionaries. </t>
        </r>
      </text>
    </comment>
    <comment ref="D21"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corpus was extended by these dictionaries. </t>
        </r>
      </text>
    </comment>
    <comment ref="D22"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corpus was extended by these dictionaries. </t>
        </r>
      </text>
    </comment>
    <comment ref="D23"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corpus was extended by these dictionaries. </t>
        </r>
      </text>
    </comment>
    <comment ref="D43"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corpus was extended by these dictionaries. </t>
        </r>
      </text>
    </comment>
    <comment ref="D51"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corpus was extended by these dictionaries. </t>
        </r>
      </text>
    </comment>
    <comment ref="D71" authorId="0" shapeId="0">
      <text>
        <r>
          <rPr>
            <sz val="11"/>
            <color rgb="FF000000"/>
            <rFont val="Calibri"/>
          </rPr>
          <t xml:space="preserve">Ursula Schultze:
Note: The dictionary marked with ** is not included in the starting point of the inventory (c.f. Corr &amp; exp list_Dykstra_2016) but in the database from Michal Boleslav Měchura (c.f. http://www.dictionaryportal.eu/en/). The corpus was extended by this dictionaries. </t>
        </r>
      </text>
    </comment>
    <comment ref="D124" authorId="0" shapeId="0">
      <text>
        <r>
          <rPr>
            <sz val="11"/>
            <color rgb="FF000000"/>
            <rFont val="Calibri"/>
          </rPr>
          <t>Ursula Schultze:
Double-Keying, XML/ TEI</t>
        </r>
      </text>
    </comment>
    <comment ref="D126" authorId="0" shapeId="0">
      <text>
        <r>
          <rPr>
            <sz val="11"/>
            <color rgb="FF000000"/>
            <rFont val="Calibri"/>
          </rPr>
          <t>Ursula Schultze:
Scan + OCR, own markup</t>
        </r>
      </text>
    </comment>
  </commentList>
</comments>
</file>

<file path=xl/comments2.xml><?xml version="1.0" encoding="utf-8"?>
<comments xmlns="http://schemas.openxmlformats.org/spreadsheetml/2006/main">
  <authors>
    <author/>
  </authors>
  <commentList>
    <comment ref="C14"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corpus was extended by these dictionaries. </t>
        </r>
      </text>
    </comment>
    <comment ref="C36" authorId="0" shapeId="0">
      <text>
        <r>
          <rPr>
            <sz val="11"/>
            <color rgb="FF000000"/>
            <rFont val="Calibri"/>
          </rPr>
          <t xml:space="preserve">Ursula Schultze:
Note: The dictionary marked with ** is not included in the starting point of the inventory (c.f. Corr &amp; exp list_Dykstra_2016) but in the database from Michal Boleslav Měchura (c.f. http://www.dictionaryportal.eu/en/). The corpus was extended by this dictionaries. </t>
        </r>
      </text>
    </comment>
    <comment ref="C80" authorId="0" shapeId="0">
      <text>
        <r>
          <rPr>
            <sz val="11"/>
            <color rgb="FF000000"/>
            <rFont val="Calibri"/>
          </rPr>
          <t xml:space="preserve">Ursula Schultze:
Note: The dictionaries marked with * are not included in the starting point of the inventory (c.f. Corr &amp; exp list_Dykstra_2016) and not in the database from Michal Boleslav Měchura (c.f. http://www.dictionaryportal.eu/en/). The corpus was extended by these dictionaries. </t>
        </r>
      </text>
    </comment>
  </commentList>
</comments>
</file>

<file path=xl/sharedStrings.xml><?xml version="1.0" encoding="utf-8"?>
<sst xmlns="http://schemas.openxmlformats.org/spreadsheetml/2006/main" count="3080" uniqueCount="784">
  <si>
    <t>Analysed dictionaries (Requirements for the inclusion in the following analysis: retro-digitised dictionary, be conceived as a printed version, must have an printed equivalent, fully online accessible, usage regardless of the printed version possible)</t>
  </si>
  <si>
    <t>Metalexicographical aspect</t>
  </si>
  <si>
    <t>Technical aspect</t>
  </si>
  <si>
    <t>Media-specific aspect</t>
  </si>
  <si>
    <t xml:space="preserve">Features </t>
  </si>
  <si>
    <t>Number of languages</t>
  </si>
  <si>
    <t>Purpose of a dictionary</t>
  </si>
  <si>
    <t>Methodological basis, reference science</t>
  </si>
  <si>
    <t>Metastructure</t>
  </si>
  <si>
    <t>Macrostructure</t>
  </si>
  <si>
    <t>Digitisation</t>
  </si>
  <si>
    <t>Method of acquisition</t>
  </si>
  <si>
    <t>Markup language, data modelling</t>
  </si>
  <si>
    <t>Presentation</t>
  </si>
  <si>
    <t>Kind of retro-digitised dictionary</t>
  </si>
  <si>
    <t>Multimediality</t>
  </si>
  <si>
    <t>Search strategies</t>
  </si>
  <si>
    <t>Hypertextuality</t>
  </si>
  <si>
    <t>Core corpus</t>
  </si>
  <si>
    <t>Feature values</t>
  </si>
  <si>
    <t>Monolingual</t>
  </si>
  <si>
    <t>Bilingual</t>
  </si>
  <si>
    <t>Polyglot</t>
  </si>
  <si>
    <t>Dialectal</t>
  </si>
  <si>
    <t>Standard langugae</t>
  </si>
  <si>
    <t>Colloquial language</t>
  </si>
  <si>
    <t>Technical language</t>
  </si>
  <si>
    <t>Individual language</t>
  </si>
  <si>
    <t>Foreign vocabulary</t>
  </si>
  <si>
    <t>Stage of language</t>
  </si>
  <si>
    <t>Semasiological</t>
  </si>
  <si>
    <t>Onomasiological</t>
  </si>
  <si>
    <t>Synchronic</t>
  </si>
  <si>
    <t>Diachronic</t>
  </si>
  <si>
    <t>Etymological</t>
  </si>
  <si>
    <t>Additional information about the dictionary is given</t>
  </si>
  <si>
    <t>Word form: basic form as lemma</t>
  </si>
  <si>
    <t>Word form: inflected form as lemma</t>
  </si>
  <si>
    <t>Phonetic-phonological information is given</t>
  </si>
  <si>
    <t>Orthographical information is given</t>
  </si>
  <si>
    <t>Morphological information is given</t>
  </si>
  <si>
    <t>Morpho-syntactical information is given</t>
  </si>
  <si>
    <t>Lexical combinatorical and/ or combinatorical information is given</t>
  </si>
  <si>
    <t>Syntactic-semantical information is given</t>
  </si>
  <si>
    <t>Pragmatic information is given</t>
  </si>
  <si>
    <t>Etymological information is given</t>
  </si>
  <si>
    <t>Synchronic information is given</t>
  </si>
  <si>
    <t>Diachronic information is given</t>
  </si>
  <si>
    <t>Dialectal information is given</t>
  </si>
  <si>
    <t>References are given</t>
  </si>
  <si>
    <t>Machine readable</t>
  </si>
  <si>
    <t>Machine visible</t>
  </si>
  <si>
    <t>Text document (word-file, excel-file, rtf-file, etc.)</t>
  </si>
  <si>
    <t>Scan (jpg, pdf, djvu, png, etc.)</t>
  </si>
  <si>
    <t>Scan (jpg, pdf, djvu, png, etc.) + OCR (Optical Character Recognition)</t>
  </si>
  <si>
    <t>Keying (re-keying, double-keying, triple-keying)</t>
  </si>
  <si>
    <t xml:space="preserve">HTR (Handwritten Text Recognition) </t>
  </si>
  <si>
    <t>No content-related markup</t>
  </si>
  <si>
    <t>XML</t>
  </si>
  <si>
    <t>XML/ TEI</t>
  </si>
  <si>
    <t>Other</t>
  </si>
  <si>
    <t>Faithful online-representation</t>
  </si>
  <si>
    <t>New online-version</t>
  </si>
  <si>
    <t>Pictorial representation</t>
  </si>
  <si>
    <t>Retro-digitised and not digitally expanded</t>
  </si>
  <si>
    <t>Retro-digitised and digitally expanded</t>
  </si>
  <si>
    <t>Text</t>
  </si>
  <si>
    <t>Text and picture</t>
  </si>
  <si>
    <t>Text and sound</t>
  </si>
  <si>
    <t>Text, picture and sound</t>
  </si>
  <si>
    <t>No search possible</t>
  </si>
  <si>
    <t>Full text serach</t>
  </si>
  <si>
    <t>Lemma-based search</t>
  </si>
  <si>
    <t>Extended search</t>
  </si>
  <si>
    <t>Hypertextuality with information processing</t>
  </si>
  <si>
    <t>Hypertextuality without information processing</t>
  </si>
  <si>
    <t xml:space="preserve">No hypertextuality </t>
  </si>
  <si>
    <t>Reference database Michael</t>
  </si>
  <si>
    <t>Language</t>
  </si>
  <si>
    <t>Country</t>
  </si>
  <si>
    <t>Original Title (and subtitle)</t>
  </si>
  <si>
    <t>Translated Title</t>
  </si>
  <si>
    <t>Abbreviation</t>
  </si>
  <si>
    <t>URL</t>
  </si>
  <si>
    <t>Organization / Publisher</t>
  </si>
  <si>
    <t>Editor</t>
  </si>
  <si>
    <t>Contact person/ Contact address</t>
  </si>
  <si>
    <t>Article example available (only if they use a markup for their dictionary data)</t>
  </si>
  <si>
    <t>not in the database but in the inventory</t>
  </si>
  <si>
    <t>German</t>
  </si>
  <si>
    <t>Germany</t>
  </si>
  <si>
    <t>Deutsches Wörterbuch</t>
  </si>
  <si>
    <t>German Dictionary</t>
  </si>
  <si>
    <t>Internet Archive</t>
  </si>
  <si>
    <t>Hermann, Paul</t>
  </si>
  <si>
    <t>no contact person available</t>
  </si>
  <si>
    <t>no (no markup)</t>
  </si>
  <si>
    <t>x</t>
  </si>
  <si>
    <t>Wörterbuch der deutschen Sprache*</t>
  </si>
  <si>
    <t>Dictionary of the German language</t>
  </si>
  <si>
    <t>Sanders, Daniel</t>
  </si>
  <si>
    <t>Wörterbuch deutscher Synonymen*</t>
  </si>
  <si>
    <t>Dictionary of German synonyms</t>
  </si>
  <si>
    <t>Erster Teil A - E: https://books.google.de/books/about/W%C3%B6rterbuch_der_deutschen_Sprache.html?hl=de&amp;id=HZREAAAAcAAJ, Dritter Teil L - R: https://archive.org/details/wrterbuchderde03campuoft, Fünfter Teil U - Z: http://reader.digitale-sammlungen.de/de/fs1/object/display/bsb10523279_00005.html</t>
  </si>
  <si>
    <t>Google Books, Internet Archive, Bayrische Staatsbibliothek digital/ Münchner Digitalisierungszentrum Digitale Bibliothek</t>
  </si>
  <si>
    <t>Campe, Joachim Heinrich</t>
  </si>
  <si>
    <t>Deutsches Wörterbuch*</t>
  </si>
  <si>
    <t>German dictionary</t>
  </si>
  <si>
    <t xml:space="preserve">Erster Teil A - K: https://archive.org/details/deutscheswrter01weiguoft; Zweiter Band M - Z: http://reader.digitale-sammlungen.de/de/fs1/object/display/bsb11023622_00005.html </t>
  </si>
  <si>
    <t>Internet Archive, Bayrische Staatsbibliothek digital/ Münchner Digitalisierungszentrum Digitale Bibliothek</t>
  </si>
  <si>
    <t>Weigand, Friedrich Ludwig Karl</t>
  </si>
  <si>
    <t>Bayerische Staatsbibliothek - Dr. Klaus Ceynowa: direktion@bsb-muenchen.de</t>
  </si>
  <si>
    <t>Etymologisches Wörterbuch der deutschen Sprache</t>
  </si>
  <si>
    <t>Etymological dictionary of the German language</t>
  </si>
  <si>
    <t>Bayerische Staatsbibliothek digital/ Münchner Digitalisierungszentrum Digitale Bibliothek</t>
  </si>
  <si>
    <t>Kluge, Friedrich</t>
  </si>
  <si>
    <t xml:space="preserve"> Dr. Klaus Ceynowa: direktion@bsb-muenchen.de</t>
  </si>
  <si>
    <t xml:space="preserve">Wörterbuch der deutschen Gegenwartssprache* </t>
  </si>
  <si>
    <t>Dictionary of the Geman present-day language</t>
  </si>
  <si>
    <t>eWDG</t>
  </si>
  <si>
    <t>Berlin-Brandenburg Academy of Sciences and Humanities</t>
  </si>
  <si>
    <t>Klappenbach, Ruth; Steinitz, Wolfgang</t>
  </si>
  <si>
    <t xml:space="preserve">Axel Herold: herold@snafu.de </t>
  </si>
  <si>
    <t>yes</t>
  </si>
  <si>
    <t>Etymologisches Wörterbuch des Deutschen</t>
  </si>
  <si>
    <t>Etymological dictionary of German</t>
  </si>
  <si>
    <t>Wolfang Pfeifer</t>
  </si>
  <si>
    <t>Deutsches Fremdwörterbuch (Neubearbeitung)</t>
  </si>
  <si>
    <t>Dictionary of German Foreign Words</t>
  </si>
  <si>
    <t>DFWB</t>
  </si>
  <si>
    <t>Institut für deutsche Sprache</t>
  </si>
  <si>
    <t>Basler, Otto; Schulz, Hans</t>
  </si>
  <si>
    <t>Frank Michaelis: michaelis@ids-mannheim.de</t>
  </si>
  <si>
    <t>&lt;dictionary prominence="5"  loginRequired="0" tcRequired="0"&gt; &lt;objLang code="de" /&gt;
  &lt;dicType code="his" /&gt;
  &lt;metaLang code="de" /&gt;
  &lt;title lang="de"&gt;Deutsches Wörterbuch von Jacob Grimm und Wilhelm Grimm&lt;/title&gt;
  &lt;title lang="en"&gt;German dictionary by Jacob Grimm and Wilhelm Grimm&lt;/title&gt;
  &lt;homepage&gt;http://dwb.uni-trier.de/de/&lt;/homepage&gt;
&lt;/dictionary&gt;</t>
  </si>
  <si>
    <t>Deutsches Wörterbuch von Jacob Grimm und Wilhelm Grimm</t>
  </si>
  <si>
    <t>German dictionary of Jacob Grimm and Wilhelm Grimm</t>
  </si>
  <si>
    <t>1DWB</t>
  </si>
  <si>
    <t>Trier Center for Digital Humanities</t>
  </si>
  <si>
    <t>Grimm, Jacob; Grimm, Wilhelm; Berlin-Brandenburg Academy of Sciences and Humanities and Göttingen Academy of Sciences and Humanities u.a.</t>
  </si>
  <si>
    <t>Dr. Vera Hildenbrandt: vera.hildenbrandt@uni-trier.de</t>
  </si>
  <si>
    <t>Grammatisch-Kritisches Wörterbuch der Hochdeutschen Mundart*</t>
  </si>
  <si>
    <t>Grammatical-critical dictionary of High German dialects</t>
  </si>
  <si>
    <t>Adelung</t>
  </si>
  <si>
    <t xml:space="preserve">Adelung, Johann Christoph </t>
  </si>
  <si>
    <t>x, only sporadic</t>
  </si>
  <si>
    <t>Goethe-Wörterbuch*</t>
  </si>
  <si>
    <t>Goethe dictionary</t>
  </si>
  <si>
    <t>GWB</t>
  </si>
  <si>
    <t>Berlin-Brandenburgischen Akademie der Wissenschaften, Akademie der Wissenschaften in Göttingen, Heidelberger Akademie der Wissenschaften</t>
  </si>
  <si>
    <t>Wörterbuch der elsässischen Mundarten*</t>
  </si>
  <si>
    <t>Dictionary of Alsatian dialects</t>
  </si>
  <si>
    <t>ElsWB</t>
  </si>
  <si>
    <t>Martin, Ernst; Lienhard, Hans</t>
  </si>
  <si>
    <t>Wörterbuch der deutsch-lothringischen Mundarten*</t>
  </si>
  <si>
    <t>Dictionary of German Lorraine Dialects</t>
  </si>
  <si>
    <t>LothWB</t>
  </si>
  <si>
    <t>Follmann, Michael Ferdinand</t>
  </si>
  <si>
    <t>Pfälzisches Wörterbuch*</t>
  </si>
  <si>
    <t>Palatine dictionary</t>
  </si>
  <si>
    <t>PfWB</t>
  </si>
  <si>
    <t xml:space="preserve">Christmann, Ernst; Kraemer, Julius </t>
  </si>
  <si>
    <t>Rheinisches Wörterbuch*</t>
  </si>
  <si>
    <t>Rhenish dictionary</t>
  </si>
  <si>
    <t>RWB</t>
  </si>
  <si>
    <t>Müller, Josef; Dittmaier, Heinrich; Meisen, Karl; Zender, Matthias</t>
  </si>
  <si>
    <t>Mittelhochdeutsches Wörterbuch*</t>
  </si>
  <si>
    <t>Middle High German Dictionary</t>
  </si>
  <si>
    <t>BMZ</t>
  </si>
  <si>
    <t>Benecke, Georg Friedrich; Müller, Wilhelm; Zarncke, Friedrich</t>
  </si>
  <si>
    <t>Mittelhochdeutsches Handwörterbuch*</t>
  </si>
  <si>
    <t>Middle High German pocket Dictionary</t>
  </si>
  <si>
    <t>Lexer</t>
  </si>
  <si>
    <t>Lexer, Matthias</t>
  </si>
  <si>
    <t>&lt;dictionary prominence="5"  loginRequired="0" tcRequired="0"&gt;
   &lt;objLang code="de" /&gt;
   &lt;dicType code="spe" /&gt;
   &lt;metaLang code="de" /&gt;
   &lt;title lang="de"&gt;Schlüsselwörter der Wendezeit 1989/90&lt;/title&gt;
   &lt;title lang="en"&gt;Dictionary of keywords in language use 1989/90&lt;/title&gt;
   &lt;homepage&gt;http://www.owid.de/wb/swwz/start.html&lt;/homepage&gt;
   &lt;search&gt;http://www.owid.de/nav/gehezu/&lt;word/&gt;?module=swwz&lt;/search&gt;
 &lt;/dictionary&gt;</t>
  </si>
  <si>
    <t>Schlüsselwörter der Wendezeit 1989/90</t>
  </si>
  <si>
    <t>Dictionary of keywords in language use 1989/90</t>
  </si>
  <si>
    <t>Institut für Deutsche Sprache (Institute for German Language)</t>
  </si>
  <si>
    <t>Herberg; Dieter; Steffens, Doris; Tellenbach, Elke</t>
  </si>
  <si>
    <t>&lt;dictionary prominence="5"  loginRequired="0" tcRequired="0"&gt;
  &lt;objLang code="de" /&gt;
  &lt;dicType code="spe" /&gt;
  &lt;metaLang code="de" /&gt;
  &lt;title lang="de"&gt;Schweizerisches Idiotikon: Schweizerdeutsches Wörterbuch&lt;/title&gt;
  &lt;title lang="en"&gt;Swiss Idiotikon: Swiss German Dictionary&lt;/title&gt;
  &lt;homepage&gt;http://www.idiotikon.ch/&lt;/homepage&gt;
&lt;/dictionary&gt;</t>
  </si>
  <si>
    <t>Switzerland</t>
  </si>
  <si>
    <t>Schweizerisches Idiotikon. Schweizerdeutsches Wörterbuch</t>
  </si>
  <si>
    <t>Swiss Idiotikon. Swiss German Dictionary</t>
  </si>
  <si>
    <t>Schweizerische Akademie der Geistes- und Sozialwissenschaften</t>
  </si>
  <si>
    <t>Stadler, Franz Joseph; Staub, Friedrich; Bach, Albert u.a.</t>
  </si>
  <si>
    <t>Hans Bickel: hans.bickel@idiotikon.ch, Roth Tobias: tobias.roth@idiotikon.ch</t>
  </si>
  <si>
    <t>requested</t>
  </si>
  <si>
    <t>Supplementary corpus</t>
  </si>
  <si>
    <t>Anglo-Norman</t>
  </si>
  <si>
    <t>United Kingdom</t>
  </si>
  <si>
    <t>Anglo-Norman Dictionary</t>
  </si>
  <si>
    <t>AND2</t>
  </si>
  <si>
    <t>Aberystwyth University, Swansea University, Maney Publishing for the MHRA, sole owners of the print-media publication rights.</t>
  </si>
  <si>
    <t>Geert De Wilde: gtd@aber.ac.uk, Heather Pagan: hap@aber.ac.uk</t>
  </si>
  <si>
    <t>Armenian</t>
  </si>
  <si>
    <t>Armenia</t>
  </si>
  <si>
    <t>Ժամանակակից Հայոց Լեզվի Բացատրական Բառարան</t>
  </si>
  <si>
    <t xml:space="preserve">Explanatory Dictionary of the Modern Language </t>
  </si>
  <si>
    <t>Armenian SSR Academy of Sciences</t>
  </si>
  <si>
    <t>x? Is presumded, because there is a full text search, but no further information is given.</t>
  </si>
  <si>
    <t>Հայերէն Բացատրական Բառարան</t>
  </si>
  <si>
    <t xml:space="preserve">Armenian Explanatory Dictionary </t>
  </si>
  <si>
    <t>The annual state publishing house (Google Translate)</t>
  </si>
  <si>
    <t>Malkhasiants, Stephan</t>
  </si>
  <si>
    <t>&lt;dictionary prominence="5"  loginRequired="0" tcRequired="0"&gt;
  &lt;objLang code="eu" /&gt;
  &lt;dicType code="gen" /&gt;
  &lt;metaLang code="eu" /&gt;
  &lt;title lang="eu"&gt;Orotariko Euskal Hiztegia&lt;/title&gt;
  &lt;title lang="en"&gt;General Basque Dictionary&lt;/title&gt;
  &lt;homepage&gt;http://www.euskaltzaindia.net/index.php?option=com_content&amp;amp;view=article&amp;amp;id=276&amp;amp;Itemid=413&amp;amp;lang=eu&lt;/homepage&gt;
  &lt;search&gt;http://www.euskaltzaindia.eus/index.php?option=com_oeh&amp;amp;view=frontpage&amp;amp;Itemid=413&amp;amp;lang=eu&amp;amp;sarrera=&lt;word /&gt;&lt;/search&gt;
&lt;/dictionary&gt;</t>
  </si>
  <si>
    <t>Basque</t>
  </si>
  <si>
    <t>Spain</t>
  </si>
  <si>
    <t>Orotariko Euskal Hiztegia</t>
  </si>
  <si>
    <t>General Basque Dictionary</t>
  </si>
  <si>
    <t>OEH</t>
  </si>
  <si>
    <t>Euskaltzaindia. Real Academia de la lengua Vasca.</t>
  </si>
  <si>
    <t>Iñaki Kareaga: ikareaga@euskaltzaindia.eus</t>
  </si>
  <si>
    <t>&lt;dictionary prominence="5"  loginRequired="0" tcRequired="0"&gt;
  &lt;objLang code="bg" /&gt;
  &lt;dicType code="his" /&gt;
  &lt;metaLang code="bg" /&gt;
  &lt;title lang="bg"&gt;Старобългарски речник&lt;/title&gt;
  &lt;title lang="en"&gt;Old-Bulgarian Dictionary&lt;/title&gt;
  &lt;homepage&gt;http://ibl.bas.bg/lib/Starobalgarski_rechnik_uvod_tom1/#page/1/mode/1up&lt;/homepage&gt;
&lt;/dictionary&gt;</t>
  </si>
  <si>
    <t>Bulgarian</t>
  </si>
  <si>
    <t>Bulgaria</t>
  </si>
  <si>
    <t>Старобългарски речник</t>
  </si>
  <si>
    <t>Old-Bulgarian Dictionary</t>
  </si>
  <si>
    <t>СБР (OBD)</t>
  </si>
  <si>
    <t>Institute for Bulgarian language</t>
  </si>
  <si>
    <t>Dora Ivanova Mircheva</t>
  </si>
  <si>
    <t>&lt;dictionary prominence="5"  loginRequired="0" tcRequired="0"&gt;
  &lt;objLang code="ca" /&gt;
  &lt;dicType code="spe" /&gt;
  &lt;metaLang code="ca" /&gt;
  &lt;title lang="ca"&gt;Diccionari català-valencià-balear&lt;/title&gt;
  &lt;title lang="en"&gt;Dictionary Catalan-Valencian-Balearic&lt;/title&gt;
  &lt;homepage&gt;http://dcvb.iec.cat/&lt;/homepage&gt;
  &lt;search&gt;http://dcvb.iec.cat/results.asp?search=&lt;word /&gt;&lt;/search&gt;
&lt;/dictionary&gt;</t>
  </si>
  <si>
    <t>Catalan</t>
  </si>
  <si>
    <t>Diccionari català-valencià-balear</t>
  </si>
  <si>
    <t>Dictionary Catalan-Valencian-Balearic</t>
  </si>
  <si>
    <t>Institut d'Estudis Catalans and Fes-te amic de l'Editorial Moll</t>
  </si>
  <si>
    <t>&lt;dictionary prominence="5"  loginRequired="0" tcRequired="0"&gt;
  &lt;objLang code="ca" /&gt;
  &lt;dicType code="gen" /&gt;
  &lt;metaLang code="ca" /&gt;
  &lt;title lang="ca"&gt;Diccionari de la Llengua Catalana&lt;/title&gt;
  &lt;title lang="en"&gt;Dictionary of the Catalan language&lt;/title&gt;
  &lt;homepage&gt;http://dlc.iec.cat/&lt;/homepage&gt;
  &lt;search&gt;http://dlc.iec.cat/results.asp?txtEntrada=&lt;word /&gt;&amp;amp;operEntrada=0&lt;/search&gt;
&lt;/dictionary&gt;</t>
  </si>
  <si>
    <t>Diccionari de la Llengua Catalana</t>
  </si>
  <si>
    <t>Dictionary of the Catalan language</t>
  </si>
  <si>
    <t>DIEC</t>
  </si>
  <si>
    <t>dlc.iec.cat/</t>
  </si>
  <si>
    <t>Institut d'Estudis Catalans</t>
  </si>
  <si>
    <t>Croatian</t>
  </si>
  <si>
    <t>Croatia</t>
  </si>
  <si>
    <t>Etimologijski Rjecnik Hrvatskoga Ili Srpskoga Jezika</t>
  </si>
  <si>
    <t>Etymological dictionary of the Serbian or Croatian language</t>
  </si>
  <si>
    <t>Jugoslavenska akademija umjetnosti</t>
  </si>
  <si>
    <t>Skok, P.</t>
  </si>
  <si>
    <t>&lt;dictionary prominence="5"  loginRequired="0" tcRequired="0"&gt;
  &lt;objLang code="cs" /&gt;
  &lt;dicType code="gen" /&gt;
  &lt;metaLang code="cs" /&gt;
  &lt;title lang="cs"&gt;Příruční slovník jazyka českého&lt;/title&gt;
  &lt;title lang="en"&gt;Reference dictionary of the Czech language&lt;/title&gt;
  &lt;year&gt;1935–1957&lt;/year&gt;
  &lt;homepage&gt;http://bara.ujc.cas.cz/psjc/search.php&lt;/homepage&gt;
  &lt;search&gt;http://bara.ujc.cas.cz/psjc/search.php?hledej=Hledej&amp;amp;heslo=&lt;word /&gt;&amp;amp;where=hesla&amp;amp;zobraz_ps=ps&amp;amp;zobraz_cards=cards&amp;amp;pocet_karet=3&amp;amp;numcchange=no&amp;amp;not_initial=1&lt;/search&gt;
&lt;/dictionary&gt;</t>
  </si>
  <si>
    <t>Czech</t>
  </si>
  <si>
    <t>Czech Republic</t>
  </si>
  <si>
    <t>Příruční slovník jazyka českého (1935–1957)</t>
  </si>
  <si>
    <t>Reference dictionary of the Czech language</t>
  </si>
  <si>
    <t>Czech Language Institute of the Academy of Sciences of the Czech Republic, vvi,</t>
  </si>
  <si>
    <t>Hujer, Ulrich e.o.</t>
  </si>
  <si>
    <t>&lt;dictionary prominence="5"  loginRequired="0" tcRequired="0"&gt;
  &lt;objLang code="cs" /&gt;
  &lt;dicType code="gen" /&gt;
  &lt;metaLang code="cs" /&gt;
  &lt;title lang="cs"&gt;Slovník spisovného jazyka českého&lt;/title&gt;
  &lt;title lang="en"&gt;Dictionary of Written Czech&lt;/title&gt;
  &lt;year&gt;1960-1971&lt;/year&gt;
  &lt;homepage&gt;http://ssjc.ujc.cas.cz/&lt;/homepage&gt;
  &lt;search&gt;http://ssjc.ujc.cas.cz/search.php?hledej=Hledat&amp;amp;heslo=&lt;word /&gt;&amp;amp;sti=EMPTY&amp;amp;where=hesla&amp;amp;hsubstr=no&lt;/search&gt;
&lt;/dictionary&gt;</t>
  </si>
  <si>
    <t>Slovník spisovného jazyka českého</t>
  </si>
  <si>
    <t>Dictionary of Written Czech</t>
  </si>
  <si>
    <t>SSJC</t>
  </si>
  <si>
    <t>Havránek, Bohuslav</t>
  </si>
  <si>
    <t>&lt;dictionary prominence="5"  loginRequired="0" tcRequired="0"&gt;
  &lt;objLang code="da" /&gt;
  &lt;dicType code="ety" /&gt;
  &lt;metaLang code="da" /&gt;
  &lt;title lang="da"&gt;Dansk etymologisk Ordbog&lt;/title&gt;
  &lt;title lang="en"&gt;Danish etymological dictionary&lt;/title&gt;
  &lt;homepage&gt;http://runeberg.org/danetym/&lt;/homepage&gt;
&lt;/dictionary&gt;</t>
  </si>
  <si>
    <t>Danish</t>
  </si>
  <si>
    <t>Danmark</t>
  </si>
  <si>
    <t>Dansk etymologisk Ordbog</t>
  </si>
  <si>
    <t>Danish etymological dictionary</t>
  </si>
  <si>
    <t>Projekt Runeberg</t>
  </si>
  <si>
    <t>Jessen, E.</t>
  </si>
  <si>
    <t>&lt;dictionary prominence="5"  loginRequired="0" tcRequired="0"&gt;
  &lt;objLang code="da" /&gt;
  &lt;dicType code="his" /&gt;
  &lt;metaLang code="da" /&gt;
  &lt;title lang="da"&gt;Ordbog over det Danske Sprog. Historisk Ordbog&lt;/title&gt;
  &lt;title lang="en"&gt;Dictionary of the Danish Language&lt;/title&gt;
  &lt;year&gt;1700–1950&lt;/year&gt;
  &lt;homepage&gt;http://ordnet.dk/ods&lt;/homepage&gt;
&lt;/dictionary&gt;</t>
  </si>
  <si>
    <t>Ordbog over det Danske Sprog. Historisk Ordbog 1700-1950.</t>
  </si>
  <si>
    <t>Dictionary of the Danish Language</t>
  </si>
  <si>
    <t>ODS</t>
  </si>
  <si>
    <t>Det Danske sprog- og Litteraturselskab</t>
  </si>
  <si>
    <t xml:space="preserve">Lars Trap-Jensen: ltj@dsl.dk, Nicolai Hartvig Sørensen: nhs@dsl.dk </t>
  </si>
  <si>
    <t>&lt;dictionary prominence="5"  loginRequired="0" tcRequired="0"&gt;
  &lt;objLang code="da" /&gt;
  &lt;dicType code="his" /&gt;
  &lt;metaLang code="da" /&gt;
  &lt;title lang="da"&gt;Ordbog til det ældre danske sprog&lt;/title&gt;
  &lt;title lang="en"&gt;Dictionary of the older Danish Language (1300-1700)&lt;/title&gt;
  &lt;year&gt;1300–1700&lt;/year&gt;
  &lt;homepage&gt;http://www.hist.uib.no/kalkar/&lt;/homepage&gt;
&lt;/dictionary&gt;</t>
  </si>
  <si>
    <t>Ordbog til det ældre danske sprog (1300-1700)</t>
  </si>
  <si>
    <t>Dictionary of the older Danish Language (1300-1700)</t>
  </si>
  <si>
    <t>Historisk institutt/Statsarkivet i Bergen</t>
  </si>
  <si>
    <t>Otto Kalkar</t>
  </si>
  <si>
    <t>Moths ordbog. Historisk ordbog ca. 1700</t>
  </si>
  <si>
    <t>Moth’s Dictionary. Historical Dictionary c. 1700</t>
  </si>
  <si>
    <t>Det Danske Sprog- og Litteraturselskab</t>
  </si>
  <si>
    <t>Meyers Fremmedordbog*</t>
  </si>
  <si>
    <t>Meyers Dictionary of Foreign words</t>
  </si>
  <si>
    <t>http://meyersfremmedordbog.dk/</t>
  </si>
  <si>
    <t>Ludvig Meyer</t>
  </si>
  <si>
    <t>Renæssancens sprog i Danmark</t>
  </si>
  <si>
    <t>Renaissance Language in Denmark</t>
  </si>
  <si>
    <t>renæssancesprog.dk/</t>
  </si>
  <si>
    <t xml:space="preserve">Peter Zeeberg: pz@dsl.dk, Nicolai Hartvig Sørensen: nhs@dsl.dk </t>
  </si>
  <si>
    <t>Holbergordbog. Oplysningstidens sprog 1700-1750</t>
  </si>
  <si>
    <t>Dictionary of Holberg’s language. 1700-1750</t>
  </si>
  <si>
    <t>holbergordbog.dk</t>
  </si>
  <si>
    <t>&lt;dictionary prominence="5"  loginRequired="0" tcRequired="0"&gt;
  &lt;objLang code="da" /&gt;
  &lt;dicType code="spe" /&gt;
  &lt;metaLang code="da" /&gt;
  &lt;title lang="da"&gt;Jysk Ordbog&lt;/title&gt;
  &lt;title lang="en"&gt;Dictionary of the dialects of Jutland&lt;/title&gt;
  &lt;homepage&gt;http://www.jyskordbog.dk&lt;/homepage&gt;
&lt;/dictionary&gt;</t>
  </si>
  <si>
    <t>Jysk Ordbog</t>
  </si>
  <si>
    <t>Dictionary of the dialects of Jutland</t>
  </si>
  <si>
    <t>Peter Skautrup Centret for Jysk Dialektforskning, Aarhus Universitet</t>
  </si>
  <si>
    <t>&lt;dictionary prominence="5"  loginRequired="0" tcRequired="0"&gt;
  &lt;objLang code="nl" /&gt;
  &lt;dicType code="his" /&gt;
  &lt;metaLang code="nl" /&gt;
  &lt;title lang="nl"&gt;Woordenboek der Nederlandsche Taal&lt;/title&gt;
  &lt;title lang="en"&gt;Dictionary of the Dutch Language&lt;/title&gt;
  &lt;homepage&gt;http://gtb.inl.nl/?owner=WNT&lt;/homepage&gt;
&lt;/dictionary&gt;</t>
  </si>
  <si>
    <t>Dutch</t>
  </si>
  <si>
    <t>Netherlands/Belgium</t>
  </si>
  <si>
    <t>Woordenboek der Nederlandsche Taal</t>
  </si>
  <si>
    <t>Dictionary of the Dutch Language</t>
  </si>
  <si>
    <t>WNT</t>
  </si>
  <si>
    <t>Instituut voor Nederlandse Lexicologie</t>
  </si>
  <si>
    <t>contact: Katrien Depuydt</t>
  </si>
  <si>
    <t>Katrien Depuydt: Katrien.Depuydt@inl.nl</t>
  </si>
  <si>
    <t xml:space="preserve">x </t>
  </si>
  <si>
    <t>&lt;dictionary prominence="5"  loginRequired="0" tcRequired="0"&gt;
  &lt;objLang code="nl" /&gt;
  &lt;dicType code="his" /&gt;
  &lt;metaLang code="nl" /&gt;
  &lt;title lang="nl"&gt;Middelnederlandsch Woordenboek&lt;/title&gt;
  &lt;title lang="en"&gt;Middle Dutch Dictionary&lt;/title&gt;
  &lt;homepage&gt;http://gtb.inl.nl/?owner=MNW&lt;/homepage&gt;
&lt;/dictionary&gt;</t>
  </si>
  <si>
    <t>Middelnederlandsch Woordenboek</t>
  </si>
  <si>
    <t>Middle Dutch Dictionary</t>
  </si>
  <si>
    <t>MNW</t>
  </si>
  <si>
    <t>English</t>
  </si>
  <si>
    <t>An etymological dictionary of the English language</t>
  </si>
  <si>
    <t>Skeat, Walter W.</t>
  </si>
  <si>
    <t>&lt;dictionary prominence="5"  loginRequired="1" tcRequired="0"&gt;
  &lt;objLang code="en" /&gt;
  &lt;dicType code="his" /&gt;
  &lt;metaLang code="en" /&gt;
  &lt;title lang="en"&gt;Oxford English Dictionary&lt;/title&gt;
  &lt;homepage&gt;http://www.oed.com&lt;/homepage&gt;
&lt;/dictionary&gt;</t>
  </si>
  <si>
    <t>Oxford English Dictionary. The definitive record of the English language.</t>
  </si>
  <si>
    <t>OED</t>
  </si>
  <si>
    <t>Oxford University Press</t>
  </si>
  <si>
    <t>Murray, J.A. et al.</t>
  </si>
  <si>
    <t>Historical Thesuarus of the Oxford English Dictionary*</t>
  </si>
  <si>
    <t xml:space="preserve">Kay, Christian: Roberts, Jane; Samusels, Michael; Wotherspoon, Irené </t>
  </si>
  <si>
    <t>&lt;dictionary prominence="5"  loginRequired="0" tcRequired="0"&gt;
  &lt;objLang code="en" /&gt;
  &lt;dicType code="his" /&gt;
  &lt;metaLang code="en" /&gt;
  &lt;title lang="en"&gt;Middle English Dictionary&lt;/title&gt;
  &lt;homepage&gt;http://quod.lib.umich.edu/m/med/&lt;/homepage&gt;
&lt;/dictionary&gt;</t>
  </si>
  <si>
    <t>English (Middle)</t>
  </si>
  <si>
    <t>USA</t>
  </si>
  <si>
    <t>Middle English Dictionary</t>
  </si>
  <si>
    <t>MED</t>
  </si>
  <si>
    <t>University of Michigan, Ann Arbor</t>
  </si>
  <si>
    <t>Paul Schaffner: PFSchaffner@umich.edu, Hompage: http://www.umich.edu/~pfs/</t>
  </si>
  <si>
    <t>x, is presumed</t>
  </si>
  <si>
    <t>&lt;dictionary prominence="5"  loginRequired="0" tcRequired="0"&gt;
  &lt;objLang code="en" /&gt;
  &lt;dicType code="his" /&gt;
  &lt;metaLang code="en" /&gt;
  &lt;title lang="en"&gt;Dictionary of Old English&lt;/title&gt;
  &lt;homepage&gt;http://www.doe.utoronto.ca/&lt;/homepage&gt;
&lt;/dictionary&gt;</t>
  </si>
  <si>
    <t>English (Old)</t>
  </si>
  <si>
    <t>Canada</t>
  </si>
  <si>
    <t>Dictionary of Old English (A-G only, in progress)</t>
  </si>
  <si>
    <t>DOE</t>
  </si>
  <si>
    <t>University of Toronto</t>
  </si>
  <si>
    <t xml:space="preserve"> Cameron, Angus, Amos, Ashley Crandell  and Healey, Antonette diPaolo</t>
  </si>
  <si>
    <t>Rob Getz: getz@doe.utoronto.ca</t>
  </si>
  <si>
    <t>&lt;dictionary prominence="5"  loginRequired="0" tcRequired="0"&gt;
  &lt;objLang code="fi" /&gt;
  &lt;dicType code="gen" /&gt;
  &lt;metaLang code="fi" /&gt;
  &lt;title lang="fi"&gt;Kielitoimiston sanakirja&lt;/title&gt;
  &lt;title lang="en"&gt;Dictionary of Contemporary Finnish&lt;/title&gt;
  &lt;homepage&gt;http://www.kielitoimistonsanakirja.fi&lt;/homepage&gt;
&lt;/dictionary&gt;</t>
  </si>
  <si>
    <t>Finnish</t>
  </si>
  <si>
    <t>Finland</t>
  </si>
  <si>
    <t>Kielitoimiston sanakirja</t>
  </si>
  <si>
    <t>Dictionary of Contemporary Finnish</t>
  </si>
  <si>
    <t>KS</t>
  </si>
  <si>
    <t>Kotimaisten kielten keskus (Institute for the Languages of Finland)</t>
  </si>
  <si>
    <t>Grönros, E.</t>
  </si>
  <si>
    <t>Lehtinen Outi (Kotus): outi.lehtinen@kotus.fi</t>
  </si>
  <si>
    <t>&lt;dictionary prominence="5"  loginRequired="0" tcRequired="0"&gt;
  &lt;objLang code="fi" /&gt;
  &lt;dicType code="spe" /&gt;
  &lt;metaLang code="fi" /&gt;
  &lt;title lang="fi"&gt;Suomen murteiden sanakirja&lt;/title&gt;
  &lt;title lang="en"&gt;Dictionary of Finnish Dialects&lt;/title&gt;
  &lt;homepage&gt;http://kaino.kotus.fi/sms&lt;/homepage&gt;
&lt;/dictionary&gt;</t>
  </si>
  <si>
    <t>Suomen murteiden sanakirja</t>
  </si>
  <si>
    <t>Dictionary of Finnish Dialects</t>
  </si>
  <si>
    <t>SMS</t>
  </si>
  <si>
    <t>Hurtta, H. and Kamppi, N.</t>
  </si>
  <si>
    <t>&lt;dictionary prominence="5"  loginRequired="0" tcRequired="0"&gt;
  &lt;objLang code="fi" /&gt;
  &lt;dicType code="his" /&gt;
  &lt;metaLang code="fi" /&gt;
  &lt;title lang="fi"&gt;Vanhan kirjasuomen sanakirja&lt;/title&gt;
  &lt;title lang="en"&gt;Dictionary of Old Literary Finnish&lt;/title&gt;
  &lt;homepage&gt;http://kaino.kotus.fi/vks&lt;/homepage&gt;
&lt;/dictionary&gt;</t>
  </si>
  <si>
    <t>Vanhan kirjasuomen sanakirja</t>
  </si>
  <si>
    <t>Dictionary of Old Literary Finnish</t>
  </si>
  <si>
    <t>VKS</t>
  </si>
  <si>
    <t>Kuutti, P.</t>
  </si>
  <si>
    <t>&lt;dictionary prominence="5"  loginRequired="0" tcRequired="0"&gt;
  &lt;objLang code="fr" /&gt;
  &lt;dicType code="his" /&gt;
  &lt;metaLang code="fr" /&gt;
  &lt;title lang="fr"&gt;Dictionnaire de français "Littré"&lt;/title&gt;
  &lt;title lang="en"&gt;French dictionary "Littré"&lt;/title&gt;
  &lt;year&gt;1863–1877&lt;/year&gt;
  &lt;homepage&gt;http://littre.reverso.net/dictionnaire-francais/&lt;/homepage&gt;
&lt;/dictionary&gt;</t>
  </si>
  <si>
    <t>French</t>
  </si>
  <si>
    <t>France</t>
  </si>
  <si>
    <t>Dictionnaire de français "Littré". Définitions, citations, synonymes, usage… d'après l'ouvrage d'Emile Littrè (1863-1877)</t>
  </si>
  <si>
    <t>French dictionary "Littré"</t>
  </si>
  <si>
    <t>http://www.littre.org/</t>
  </si>
  <si>
    <t>François Gannaz: francois.gannaz@littre.org</t>
  </si>
  <si>
    <t>[CC BY SA 3.0] https://bitbucket.org/Mytskine/xmlittre-data/overview</t>
  </si>
  <si>
    <t>&lt;dictionary prominence="5"  loginRequired="0" tcRequired="0"&gt;
  &lt;objLang code="fr" /&gt;
  &lt;dicType code="gen" /&gt;
  &lt;metaLang code="fr" /&gt;
  &lt;title lang="fr"&gt;Dictionnaire de l'Académie française, neuvième édition&lt;/title&gt;
  &lt;homepage&gt;http://atilf.atilf.fr/academie9.htm&lt;/homepage&gt;
&lt;/dictionary&gt;</t>
  </si>
  <si>
    <t>Dictionnaire de l'Académie française, neuvième édition</t>
  </si>
  <si>
    <t>ATILF and Académie française</t>
  </si>
  <si>
    <t>Jacques Dendien: contact@atilf.fr</t>
  </si>
  <si>
    <t>&lt;dictionary prominence="5"  loginRequired="0" tcRequired="0"&gt;
  &lt;objLang code="fr" /&gt;
  &lt;dicType code="spe" /&gt;
  &lt;metaLang code="fr" /&gt;
  &lt;title lang="fr"&gt;Le Trésor de la langue française informatisé&lt;/title&gt;
  &lt;homepage&gt;http://atilf.atilf.fr/tlfi.htm&lt;/homepage&gt;
&lt;/dictionary&gt;</t>
  </si>
  <si>
    <t>Le Trésor de la langue française informatisé</t>
  </si>
  <si>
    <t>TLFi</t>
  </si>
  <si>
    <t>Analyse et traitement informatique de la langue française (Atilf)</t>
  </si>
  <si>
    <t>&lt;dictionary prominence="5"  loginRequired="0" tcRequired="0"&gt;
  &lt;objLang code="fy" /&gt;
  &lt;dicType code="his" /&gt;
  &lt;metaLang code="nl" /&gt;
  &lt;title lang="fy"&gt;Woordenboek der Friese taal&lt;/title&gt;
  &lt;title lang="en"&gt;Dictionary of the Frisian language&lt;/title&gt;
  &lt;homepage&gt;http://gtb.inl.nl/&lt;/homepage&gt;
&lt;/dictionary&gt;</t>
  </si>
  <si>
    <t>Frisian</t>
  </si>
  <si>
    <t>The Netherlands</t>
  </si>
  <si>
    <t>Woordenboek der Friese taal</t>
  </si>
  <si>
    <t>Dictionary of the Frisian language</t>
  </si>
  <si>
    <t>WFT</t>
  </si>
  <si>
    <t>Fryske Akademy</t>
  </si>
  <si>
    <t>&lt;dictionary prominence="5"  loginRequired="0" tcRequired="0"&gt;
  &lt;objLang code="gl" /&gt;
  &lt;dicType code="gen" /&gt;
  &lt;metaLang code="es" /&gt;
  &lt;title lang="gl"&gt;Diccionario da Real Academia Galega&lt;/title&gt;
  &lt;title lang="en"&gt;Dictionary of the Real Academia Galega&lt;/title&gt;
  &lt;homepage&gt;http://www.realacademiagalega.org/&lt;/homepage&gt;
&lt;/dictionary&gt;</t>
  </si>
  <si>
    <t>Galician</t>
  </si>
  <si>
    <t>Diccionario da Real Academia Galega</t>
  </si>
  <si>
    <t>Dictionary of the Real Academia Galega</t>
  </si>
  <si>
    <t>DRAG</t>
  </si>
  <si>
    <t>Real Academia Galega</t>
  </si>
  <si>
    <t>x, they add sound-files but there files do not work</t>
  </si>
  <si>
    <t>&lt;dictionary prominence="5"  loginRequired="0" tcRequired="0"&gt;
  &lt;objLang code="gl" /&gt;
  &lt;dicType code="spe" /&gt;
  &lt;metaLang code="es" /&gt;
  &lt;title lang="gl"&gt;Dicionario de dicionarios. Corpus lexicográfico da lingua galega&lt;/title&gt;
  &lt;homepage&gt;http://sli.uvigo.es/ddd/index.html&lt;/homepage&gt;
&lt;/dictionary&gt;</t>
  </si>
  <si>
    <t>Dicionario de dicionarios. Corpus lexicográfico da lingua galega</t>
  </si>
  <si>
    <t>DdD</t>
  </si>
  <si>
    <t>Universitade de Santiago de Compostela, Instituto da lingua Galega</t>
  </si>
  <si>
    <t>Antón Santamarina et al.</t>
  </si>
  <si>
    <t>Ernesto X. González Seoane: ernestoxose.gonzalez@usc.es</t>
  </si>
  <si>
    <t>Dicionario de dicionarios do galego medieval</t>
  </si>
  <si>
    <t>DDGM</t>
  </si>
  <si>
    <t>http://sli.uvigo.es/ddd/</t>
  </si>
  <si>
    <t>Ernesto González Seoane et al.</t>
  </si>
  <si>
    <t>&lt;dictionary prominence="5"  loginRequired="0" tcRequired="0"&gt;
  &lt;objLang code="el" /&gt;
  &lt;dicType code="gen" /&gt;
  &lt;metaLang code="el" /&gt;
  &lt;title lang="el"&gt;Λεξικό της κοινής νεοελληνικής&lt;/title&gt;
  &lt;title lang="en"&gt;Dictionary of Standard Modern Greek&lt;/title&gt;
  &lt;homepage&gt;http://www.greek-language.gr/greekLang/modern_greek/tools/lexica/triantafyllides/index.html&lt;/homepage&gt;
&lt;/dictionary&gt;</t>
  </si>
  <si>
    <t>Greek</t>
  </si>
  <si>
    <t>Greece</t>
  </si>
  <si>
    <t>Λεξικό της κοινής νεοελληνικής</t>
  </si>
  <si>
    <t>Dictionary of Standard Modern Greek</t>
  </si>
  <si>
    <t>Institute for Modern Greek Studies of the Artistotle University of Thessaloniki</t>
  </si>
  <si>
    <t>Koutsogiannis, D.</t>
  </si>
  <si>
    <t>Dr Rania Voskaki: info@greek-language.gr</t>
  </si>
  <si>
    <t xml:space="preserve">yes </t>
  </si>
  <si>
    <t>x, HTML</t>
  </si>
  <si>
    <t>&lt;dictionary prominence="5"  loginRequired="0" tcRequired="0"&gt;
  &lt;objLang code="el" /&gt;
  &lt;dicType code="his" /&gt;
  &lt;metaLang code="en" /&gt;
  &lt;title lang="el"&gt;The Online Liddell-Scott-Jones Greek-English Lexicon&lt;/title&gt;
  &lt;homepage&gt;http://www.tlg.uci.edu/lsj/#eid=1&amp;amp;context=lsj&lt;/homepage&gt;
&lt;/dictionary&gt;</t>
  </si>
  <si>
    <t xml:space="preserve">Greek Ancient </t>
  </si>
  <si>
    <t>United States</t>
  </si>
  <si>
    <t>The Online Liddell-Scott-Jones Greek-English Lexicon</t>
  </si>
  <si>
    <t>LSJ</t>
  </si>
  <si>
    <t>Thesaurus Linguae Graecae</t>
  </si>
  <si>
    <t>Pantelia, Maria</t>
  </si>
  <si>
    <t>Maria Pantelia: mcpantel@uci.edu</t>
  </si>
  <si>
    <t>&lt;dictionary prominence="5"  loginRequired="0" tcRequired="0"&gt;
  &lt;objLang code="el" /&gt;
  &lt;dicType code="his" /&gt;
  &lt;metaLang code="es" /&gt;
  &lt;title lang="el"&gt;Diccionario Griego-Español&lt;/title&gt;
  &lt;title lang="en"&gt;Greek-Spanish Dictionary&lt;/title&gt;
  &lt;homepage&gt;http://dge.cchs.csic.es/xdge/&lt;/homepage&gt;
&lt;/dictionary&gt;</t>
  </si>
  <si>
    <t>Diccionario Griego-Español</t>
  </si>
  <si>
    <t>Greek-Spanish Dictionary</t>
  </si>
  <si>
    <t>DGE</t>
  </si>
  <si>
    <t>Consejo Superior de Investigaciones Científicas</t>
  </si>
  <si>
    <t>F. R. Adrados</t>
  </si>
  <si>
    <t>Juan Rodríguez Somolinos: juan.rodriguez@cchs.csic.es, Sabine Arnaud-Thuilier: sabine.thuillier@cchs.csic.es (At the moment Sabine Arnaud-Thuilier is outside of the project, but she is the first contact person)</t>
  </si>
  <si>
    <t>Greenlandic (inuit)</t>
  </si>
  <si>
    <t>Per Langgård: PELA@nanoq.gl</t>
  </si>
  <si>
    <t>x, SQL</t>
  </si>
  <si>
    <t>Hungarian</t>
  </si>
  <si>
    <t>Hungary</t>
  </si>
  <si>
    <t>Erdélyi Magyar Szótörténeti Tár</t>
  </si>
  <si>
    <t>Historical Dictionary of the Hungarian Language in Transylvania</t>
  </si>
  <si>
    <t>SzT.</t>
  </si>
  <si>
    <t>Kriterion Könyvkiadó / Akadémiai Kiadó</t>
  </si>
  <si>
    <t>Szabó, T. Attila</t>
  </si>
  <si>
    <t>x, is presumed because the pdf-file are searchable</t>
  </si>
  <si>
    <t>&lt;dictionary prominence="3"  loginRequired="0" tcRequired="0"&gt;
   &lt;objLang code="ga" /&gt;
   &lt;dicType code="gen" /&gt;
   &lt;metaLang code="en" /&gt;
   &lt;title lang="en"&gt;English-Irish Dictionary &lt;abbrev&gt;EID&lt;/abbrev&gt;&lt;/title&gt;
   &lt;year&gt;1959&lt;/year&gt;
&lt;homepage&gt;http://www.teanglann.ie/en/eid/&lt;/homepag&gt;
   &lt;search&gt;http://www.teanglann.ie/en/eid/&lt;word /&gt;&lt;/search&gt;
 &lt;/dictionary&gt;</t>
  </si>
  <si>
    <t>Irish</t>
  </si>
  <si>
    <t>Ireland</t>
  </si>
  <si>
    <t>English-Irish Dictionary</t>
  </si>
  <si>
    <t>EID</t>
  </si>
  <si>
    <t>Foras na Gaeilge</t>
  </si>
  <si>
    <t>Tomás de Bhaldraithe</t>
  </si>
  <si>
    <t>Michal Boleslav Měchura: valselob@gmail.com</t>
  </si>
  <si>
    <t>yes (only for personal purpose!!!)</t>
  </si>
  <si>
    <t>&lt;dictionary prominence="2"  loginRequired="0" tcRequired="0"&gt;
   &lt;objLang code="ga" /&gt;
   &lt;dicType code="gen" /&gt;
   &lt;metaLang code="en" /&gt;
   &lt;title lang="ga"&gt;Foclóir Gaeilge-Béarla &lt;abbrev&gt;FGB&lt;/abbrev&gt;&lt;/title&gt;
   &lt;title lang="en"&gt;Irish-English Dictionary&lt;/title&gt;
   &lt;year&gt;1977&lt;/year&gt;
   &lt;homepage&gt;http://www.teanglann.ie/en/fgb/&lt;/homepage&gt;
   &lt;search&gt;http://www.teanglann.ie/en/fgb/&lt;word /&gt;&lt;/search&gt;
 &lt;/dictionary&gt;</t>
  </si>
  <si>
    <t>Foclóir Gaeilge-Béarla</t>
  </si>
  <si>
    <t>Irish-English Dictionary</t>
  </si>
  <si>
    <t>FGB</t>
  </si>
  <si>
    <t>Niall Ó Dónaill</t>
  </si>
  <si>
    <t>&lt;dictionary prominence="4"  loginRequired="0" tcRequired="0"&gt;
   &lt;objLang code="ga" /&gt;
   &lt;dicType code="gen" /&gt;
   &lt;metaLang code="ga" /&gt;
   &lt;title lang="ga"&gt;An Foclóir Beag&lt;/title&gt;
   &lt;title lang="en"&gt;The Little Dictionary&lt;/title&gt;
   &lt;year&gt;1991&lt;/year&gt;
   &lt;homepage&gt;http://www.teanglann.ie/ga/fb/&lt;/homepage&gt;
   &lt;search&gt;http://www.teanglann.ie/ga/fb/&lt;word /&gt;&lt;/search&gt;
 &lt;/dictionary&gt;</t>
  </si>
  <si>
    <t xml:space="preserve">An Foclóir Beag** </t>
  </si>
  <si>
    <t>The little Dictionary</t>
  </si>
  <si>
    <t>FB</t>
  </si>
  <si>
    <t>Niall Ó Dónaill, Pádraig Ua Maoileoin</t>
  </si>
  <si>
    <t>&lt;dictionary prominence="5"  loginRequired="0" tcRequired="0"&gt;
  &lt;objLang code="ga" /&gt;
  &lt;dicType code="his" /&gt;
  &lt;metaLang code="en" /&gt;
  &lt;title lang="en"&gt;Electronic Dictionary of the Irish Language &lt;abbrev&gt;eDIL&lt;/abbrev&gt;&lt;/title&gt;
  &lt;homepage&gt;http://edil.qub.ac.uk&lt;/homepage&gt;
  &lt;search&gt;http://edil.qub.ac.uk/search?q=&lt;word /&gt;&lt;/search&gt;
&lt;/dictionary&gt;</t>
  </si>
  <si>
    <t>Irish (Old and Middle)</t>
  </si>
  <si>
    <t>Electronic Dictionary of the Irish Language</t>
  </si>
  <si>
    <t>eDIL</t>
  </si>
  <si>
    <t>Queen's University of Belfast (eDIL); Royal Irish Academy (DIL)</t>
  </si>
  <si>
    <t>Toner, Gregory e.o. (eDIL); Quin, E.G., e.o. (DIL)</t>
  </si>
  <si>
    <t>&lt;dictionary prominence="5"  loginRequired="0" tcRequired="0"&gt;
  &lt;objLang code="it" /&gt;
  &lt;dicType code="ety" /&gt;
  &lt;metaLang code="it" /&gt;
  &lt;title lang="it"&gt;Vocabolario Etimologico della Lingua Italiana&lt;/title&gt;
  &lt;title lang="en"&gt;Etymological Dictionary of the Italian Language&lt;/title&gt;
  &lt;homepage&gt;http://www.etimo.it/&lt;/homepage&gt;
&lt;/dictionary&gt;</t>
  </si>
  <si>
    <t>Italian</t>
  </si>
  <si>
    <t>Italy</t>
  </si>
  <si>
    <t>Vocabolario Etimologico della Lingua Italiana</t>
  </si>
  <si>
    <t>Etymological Dictionary of the Italian Language</t>
  </si>
  <si>
    <t xml:space="preserve">Bonomi, F. </t>
  </si>
  <si>
    <t>&lt;dictionary prominence="5"  loginRequired="0" tcRequired="0"&gt;
  &lt;objLang code="it" /&gt;
  &lt;dicType code="spe" /&gt;
  &lt;metaLang code="it" /&gt;
  &lt;title lang="it"&gt;Vocabolario del dialetti della Svizzera italiana&lt;/title&gt;
  &lt;title lang="en"&gt;Vocabulary of the dialects of Italian Switzerland&lt;/title&gt;
  &lt;homepage&gt;http://www4.ti.ch/decs/dcsu/ac/cde/pubblicazioni/vocabolario-dei-dialetti-della-svizzera-italiana&lt;/homepage&gt;
&lt;/dictionary&gt;</t>
  </si>
  <si>
    <t>Vocabolario del dialetti della Svizzera italiana</t>
  </si>
  <si>
    <t>Vocabulary of the dialects of Italian Switzerland</t>
  </si>
  <si>
    <t>VSI</t>
  </si>
  <si>
    <t>Centro di dialettologia e di etnografia</t>
  </si>
  <si>
    <t>Genasci Dafne: Dafne.Genasci@ti.ch</t>
  </si>
  <si>
    <t>&lt;dictionary prominence="5"  loginRequired="0" tcRequired="0"&gt;
  &lt;objLang code="krl" /&gt;
  &lt;dicType code="gen" /&gt;
  &lt;metaLang code="kar" /&gt;
  &lt;title lang="krl"&gt;Karjalan kielen verkkosanakirja &lt;abbrev&gt;KKS&lt;/abbrev&gt;&lt;/title&gt;
  &lt;title lang="en"&gt;Online Dictionary of the Karelian Language&lt;/title&gt;
  &lt;homepage&gt;http://kaino.kotus.fi/cgi-bin/kks/kks_etusivu.cgi&lt;/homepage&gt;
&lt;/dictionary&gt;</t>
  </si>
  <si>
    <t>Karelian</t>
  </si>
  <si>
    <t>Karjalan Kielen Verkkosanakirja</t>
  </si>
  <si>
    <t>Online Dictionary of the Karelian Language</t>
  </si>
  <si>
    <t>Kotimaisten Kielten Keskus (Institute for the languages of Finland)</t>
  </si>
  <si>
    <t>Torikka, Marja e.o.</t>
  </si>
  <si>
    <t>Komi</t>
  </si>
  <si>
    <t>Syrjänischer Wortschatz nebst Hauptzügen der Formenlehre</t>
  </si>
  <si>
    <t>Komi-Zyrian dictionary and main theory of morphology</t>
  </si>
  <si>
    <t>Suomalais-Ugrilainen Seura (Finno-Ugrian Society)</t>
  </si>
  <si>
    <t>Wichmann, Y. and Uotila, T.E.</t>
  </si>
  <si>
    <t>Latin</t>
  </si>
  <si>
    <t>Lewis and Short, A Latin Dictionary</t>
  </si>
  <si>
    <t>L&amp;S</t>
  </si>
  <si>
    <t>Lewis, C.T. and Short, C.</t>
  </si>
  <si>
    <t>Lisa Cerrato: lisa.cerrato@tufts.edu</t>
  </si>
  <si>
    <t>x?</t>
  </si>
  <si>
    <t>Latin Classical</t>
  </si>
  <si>
    <t>Etymological Dictionary of Latin and the other Italic Languages</t>
  </si>
  <si>
    <t>Brill</t>
  </si>
  <si>
    <t>de Vaan, M.</t>
  </si>
  <si>
    <t>Frans Havekes: Havekes@brill.com</t>
  </si>
  <si>
    <t>Latin Medieval</t>
  </si>
  <si>
    <t>Latinitatis medii aevi lexicon Bohemorum</t>
  </si>
  <si>
    <t>Dictionary of Czech Medieval Latin</t>
  </si>
  <si>
    <t>Institute of Philosophy of the Academy of Sciences of the Czech Republic</t>
  </si>
  <si>
    <t>Kaminkova, E.  et al.</t>
  </si>
  <si>
    <t>Pavel Nývlt: pavelnyvlt@gmail.com</t>
  </si>
  <si>
    <t>Poland</t>
  </si>
  <si>
    <t>Lexicon Mediae et Infimae Latinitatis Polonorum</t>
  </si>
  <si>
    <t>Dictionary of Polish Medieval Latin</t>
  </si>
  <si>
    <t>LMILP</t>
  </si>
  <si>
    <t>Institute of Polish Language (Polish Academy of Sciences)</t>
  </si>
  <si>
    <t>Plezia, M. et al.</t>
  </si>
  <si>
    <t>Jagoda Chmielewska: jagoda_chmielewska@ijp-pan.krakow.pl</t>
  </si>
  <si>
    <t xml:space="preserve">Latin Medieval </t>
  </si>
  <si>
    <t>Novum Glossarium Mediae Latinitatis</t>
  </si>
  <si>
    <t>European Dictionary of Medieval Latin</t>
  </si>
  <si>
    <t>NGML</t>
  </si>
  <si>
    <t>Institut de recherche et d’histoire des textes</t>
  </si>
  <si>
    <t>Bon, B. et al.</t>
  </si>
  <si>
    <t>Luxembourgish</t>
  </si>
  <si>
    <t>Luxembourgh</t>
  </si>
  <si>
    <t>Lexikon der Luxemburger Umgangssprache</t>
  </si>
  <si>
    <t>LLU</t>
  </si>
  <si>
    <t>Institut de langue et de littératures luxembourgeoises</t>
  </si>
  <si>
    <t>&lt;dictionary prominence="5"  loginRequired="0" tcRequired="0"&gt;
  &lt;objLang code="lb" /&gt;
  &lt;dicType code="gen" /&gt;
  &lt;metaLang code="de" /&gt;
  &lt;title lang="lb"&gt;Luxemburger Wörterbuch&lt;/title&gt;
  &lt;homepage&gt;http://engelmann.uni.lu:8080/portal/WBB2009/LWB//wbgui_py&lt;/homepage&gt;
&lt;/dictionary&gt;</t>
  </si>
  <si>
    <t>Luxemburger Wörterbuch</t>
  </si>
  <si>
    <t>LWB</t>
  </si>
  <si>
    <t>&lt;dictionary prominence="5"  loginRequired="0" tcRequired="0"&gt;
  &lt;objLang code="mk" /&gt;
  &lt;dicType code="gen" /&gt;
  &lt;metaLang code="mk" /&gt;
  &lt;title lang="mk"&gt;Дигитален речник на македонскиот јазик&lt;/title&gt;
  &lt;title lang="en"&gt;Digitial Dictionary of the Macedonian language&lt;/title&gt;
  &lt;homepage&gt;http://www.makedonski.info/&lt;/homepage&gt;
&lt;/dictionary&gt;</t>
  </si>
  <si>
    <t>Macedonian</t>
  </si>
  <si>
    <t>Macedonia</t>
  </si>
  <si>
    <t>ДИГИТАЛЕН РЕЧНИК НА МАКЕДОНСКИОТ ЈАЗИК</t>
  </si>
  <si>
    <t>Digitial Dictionary of the Macedonian language</t>
  </si>
  <si>
    <t>Sinasi Derebey: derebey@sam97.de</t>
  </si>
  <si>
    <t>x, using their own system</t>
  </si>
  <si>
    <t>Mordvinian</t>
  </si>
  <si>
    <t>Мордовский словарь Х. Паасонен</t>
  </si>
  <si>
    <t>The Dialect Dictionary of the Mordvin Languages based on the materials of Heikki Paasonen</t>
  </si>
  <si>
    <t>Suomalais-Ugrilainen Seura (Finno-Ugrian Society) and Research Institute for the languages in Finland</t>
  </si>
  <si>
    <t>&lt;dictionary prominence="5"  loginRequired="0" tcRequired="0"&gt;
  &lt;objLang code="no" /&gt;
  &lt;dicType code="gen" /&gt;
  &lt;metaLang code="no" /&gt;
  &lt;title lang="no"&gt;Bokmålsordboka&lt;/title&gt;
  &lt;title lang="en"&gt;The Bokmål Dictionary&lt;/title&gt;
  &lt;homepage&gt;http://www.nob-ordbok.uio.no/&lt;/homepage&gt;
&lt;/dictionary&gt;</t>
  </si>
  <si>
    <t>Norwegian</t>
  </si>
  <si>
    <t>Norway</t>
  </si>
  <si>
    <t>Bokmålsordboka</t>
  </si>
  <si>
    <t>The Bokmål Dictionary</t>
  </si>
  <si>
    <t>BOB</t>
  </si>
  <si>
    <t>Universitetet i Oslo and Språkrådet (The Language Council)</t>
  </si>
  <si>
    <t>Wangensteen, Boye et al.</t>
  </si>
  <si>
    <t>&lt;dictionary prominence="5"  loginRequired="0" tcRequired="0"&gt;
  &lt;objLang code="no" /&gt;
  &lt;dicType code="gen" /&gt;
  &lt;metaLang code="no" /&gt;
  &lt;title lang="no"&gt;Nynorskordboka&lt;/title&gt;
  &lt;title lang="en"&gt;The Nynorsk Dictionary&lt;/title&gt;
  &lt;homepage&gt;http://www.nob-ordbok.uio.no/&lt;/homepage&gt;
&lt;/dictionary&gt;</t>
  </si>
  <si>
    <t>Nynorskordboka</t>
  </si>
  <si>
    <t>The Nynorsk Dictionary</t>
  </si>
  <si>
    <t>NOB</t>
  </si>
  <si>
    <t>Hovdenak, Marit et al.</t>
  </si>
  <si>
    <t>Old Norse</t>
  </si>
  <si>
    <t>Denmark</t>
  </si>
  <si>
    <t>Ordbog over det norrøne prosasprog</t>
  </si>
  <si>
    <t>Dictionary of Old Norse Prose</t>
  </si>
  <si>
    <t>ONP</t>
  </si>
  <si>
    <t>Københavns Universitet /  University of Copenhagen</t>
  </si>
  <si>
    <t>Various</t>
  </si>
  <si>
    <t>Aldís Sigurðardóttir: cws301@hum.ku.dk</t>
  </si>
  <si>
    <t>&lt;dictionary prominence="5"  loginRequired="0" tcRequired="0"&gt;
  &lt;objLang code="pl" /&gt;
  &lt;dicType code="gen" /&gt;
  &lt;metaLang code="pl" /&gt;
  &lt;title lang="pl"&gt;Słownik języka polskiego&lt;/title&gt;
  &lt;title lang="en"&gt;Dictionary of Polish&lt;/title&gt;
  &lt;homepage&gt;http://sjpd.pwn.pl/&lt;/homepage&gt;
&lt;/dictionary&gt;</t>
  </si>
  <si>
    <t>Polish</t>
  </si>
  <si>
    <t>Słownik języka polskiego</t>
  </si>
  <si>
    <t>Dictionary of Polish</t>
  </si>
  <si>
    <t>SJPDor, SJPD</t>
  </si>
  <si>
    <t>Wydawnictwo Naukowe PWN</t>
  </si>
  <si>
    <t>Doroszewski, Witold</t>
  </si>
  <si>
    <t>&lt;dictionary prominence="5"  loginRequired="0" tcRequired="0"&gt;
  &lt;objLang code="pl" /&gt;
  &lt;dicType code="his" /&gt;
  &lt;metaLang code="pl" /&gt;
  &lt;title lang="pl"&gt;Słownik staropolski&lt;/title&gt;
  &lt;title lang="en"&gt;Old Polish Dictionary&lt;/title&gt;
  &lt;homepage&gt;http://www.rcin.org.pl/publication/39990&lt;/homepage&gt;
&lt;/dictionary&gt;</t>
  </si>
  <si>
    <t>Słownik staropolski</t>
  </si>
  <si>
    <t>Old Polish Dictionary</t>
  </si>
  <si>
    <t>SStp</t>
  </si>
  <si>
    <t>Instytut Języka Polskiego PAN</t>
  </si>
  <si>
    <t>Urbańczyk, Stanisław</t>
  </si>
  <si>
    <t>Słownik polszczyzny XVI wieku</t>
  </si>
  <si>
    <t>Dictionary of 16th-century Polish</t>
  </si>
  <si>
    <t>SPXVI</t>
  </si>
  <si>
    <t>Ossolineum, Instytut Badań Literackich PAN</t>
  </si>
  <si>
    <t>Mayenowa, Maria Renata; Pepłowski, Franciszek</t>
  </si>
  <si>
    <t>kpbc@umk.pl</t>
  </si>
  <si>
    <t>SJPLin</t>
  </si>
  <si>
    <t>Kujawsko-Pomorska Biblioteka Cyfrowa</t>
  </si>
  <si>
    <t>Linde, Samuel Bogumił</t>
  </si>
  <si>
    <t>Katedra Lingwistyki Formalnej, Uniwersytet Warszawski</t>
  </si>
  <si>
    <t>Jan Wislicki: jan.wislicki@gmail.com</t>
  </si>
  <si>
    <t>Słownik geograficzny Królestwa Polskiego i innych krajów słowiańskich</t>
  </si>
  <si>
    <t>Geographical Dictionary of the Polish Kingdom and Other Slavic Countries</t>
  </si>
  <si>
    <t>SGKP</t>
  </si>
  <si>
    <t>Interdyscyplinarne Centrum Modelowania Matematycznego i Komputerowego, Uniwersytet Warszawski</t>
  </si>
  <si>
    <t>Sulimierski, Filip; Chlebowski Bronisław; Walewski, Władysław</t>
  </si>
  <si>
    <t>Jan Wislicki: jan.wislicki@gmail.com, Krzysztof Opaliński: k.opalinski.ibl@gmail.com</t>
  </si>
  <si>
    <t>&lt;dictionary prominence="5"  loginRequired="0" tcRequired="0"&gt;
  &lt;objLang code="pl" /&gt;
  &lt;dicType code="his" /&gt;
  &lt;metaLang code="pl" /&gt;
  &lt;title lang="pl"&gt;Elektroniczny słownik języka polskiego XVII i XVIII wieku&lt;/title&gt;
  &lt;title lang="en"&gt;Electronic Dictionary of the 17th and 18th-century Polish&lt;/title&gt;
  &lt;homepage&gt;http://sxvii.pl/&lt;/homepage&gt;
&lt;/dictionary&gt;</t>
  </si>
  <si>
    <t>Elektroniczny słownik języka polskiego XVII i XVIII wieku</t>
  </si>
  <si>
    <t>Electronic Dictionary of the 17th and 18th-century Polish</t>
  </si>
  <si>
    <t>SJPXVII</t>
  </si>
  <si>
    <t>Prof. Dr hab. Włodzimierz Gruszczyński: wlodekiewa@poczta.onet.pl</t>
  </si>
  <si>
    <t>&lt;dictionary prominence="4" loginRequired="1" tcRequired="0"&gt;
  &lt;objLang code="ro" /&gt;
  &lt;dicType code="his" /&gt;
  &lt;metaLang code="ro" /&gt;
  &lt;title lang="ro"&gt;Lesicon romanescu-latinescu-ungurescu-mențescu &lt;abbrev&gt;LB&lt;/abbrev&gt;&lt;/title&gt;
  &lt;title lang="en"&gt;The Romanian-Latin-Hungarian-German Lexicon&lt;/title&gt;  
  &lt;homepage&gt;http://www.bcucluj.ro/lexiconuldelabuda/site/login.php&lt;/homepage&gt;
&lt;/dictionary&gt;</t>
  </si>
  <si>
    <t>Romanian</t>
  </si>
  <si>
    <t>Romania</t>
  </si>
  <si>
    <t>Lesicon romanescu-latinescu-ungurescu-mențescu</t>
  </si>
  <si>
    <t>The Romanian-Latin-Hungarian-German Lexicon</t>
  </si>
  <si>
    <t>LB</t>
  </si>
  <si>
    <t>Samuil Klein and alii</t>
  </si>
  <si>
    <t>Dr. Maria Aldea: aldea_maria@yahoo.com, for technically questions contact Daniel Corneliu Leucuta: danny.ldc@gmail.com, danny_ldc@yahoo.com, dleucuta@umfcluj.ro</t>
  </si>
  <si>
    <t>&lt;dictionary prominence="5"  loginRequired="0" tcRequired="0"&gt;
  &lt;objLang code="smi" /&gt;
  &lt;dicType code="gen" /&gt;
  &lt;metaLang code="fi" /&gt;
  &lt;metaLang code="de" /&gt;
  &lt;title lang="smi"&gt;Koltan-ja Kuolanlapin Sanakirja&lt;/title&gt;
  &lt;title lang="en"&gt;Dictionary of the Skolt and Kola Lapp Languages&lt;/title&gt;
  &lt;homepage&gt;http://www.sgr.fi/lexica/lexicaxv.html&lt;/homepage&gt;
&lt;/dictionary&gt;</t>
  </si>
  <si>
    <t>Sami (Lapp)</t>
  </si>
  <si>
    <t>Koltan-ja Kuolanlapin Sanakirja</t>
  </si>
  <si>
    <t xml:space="preserve">Dictionary of the Skolt and Kola Lapp Languages </t>
  </si>
  <si>
    <t>Itkonen, T.I.</t>
  </si>
  <si>
    <t>verkko@sgr.fi</t>
  </si>
  <si>
    <t>&lt;dictionary prominence="5"  loginRequired="0" tcRequired="0"&gt;
  &lt;objLang code="sco" /&gt;
  &lt;dicType code="gen" /&gt;
  &lt;metaLang code="en" /&gt;
  &lt;title lang="sco"&gt;Dictionar o the Scots Leid&lt;/title&gt;
  &lt;title lang="en"&gt;Dictionary of the Scots Language&lt;/title&gt;
  &lt;homepage&gt;http://www.dsl.ac.uk/&lt;/homepage&gt;
&lt;/dictionary&gt;</t>
  </si>
  <si>
    <t>Scots</t>
  </si>
  <si>
    <t>Dictionar o the Scots Leid</t>
  </si>
  <si>
    <t>Dictionary of the Scots Language</t>
  </si>
  <si>
    <t>DSL (SND and DOST)</t>
  </si>
  <si>
    <t xml:space="preserve">Scottish Language Dictionaries. The nation's resource for the Scots language. </t>
  </si>
  <si>
    <t>&lt;dictionary prominence="5"  loginRequired="0" tcRequired="0"&gt;
  &lt;objLang code="sco" /&gt;
  &lt;dicType code="ety" /&gt;
  &lt;metaLang code="en" /&gt;
  &lt;title lang="sco"&gt;Jamieson's Etymological Dictionary of the Scottish Language Online&lt;/title&gt;
  &lt;homepage&gt;http://www.scotsdictionary.com/&lt;/homepage&gt;
&lt;/dictionary&gt;</t>
  </si>
  <si>
    <t>Jamieson's Etymological Dictionary of the Scottish Language Online</t>
  </si>
  <si>
    <t>Jeffery A. Triggs</t>
  </si>
  <si>
    <t>Jeffery A. Triggs: jtriggs@gmail.com</t>
  </si>
  <si>
    <t>&lt;dictionary prominence="5"  loginRequired="0" tcRequired="0"&gt;
  &lt;objLang code="gd" /&gt;
  &lt;dicType code="ety" /&gt;
  &lt;metaLang code="en" /&gt;
  &lt;metaLang code="ga" /&gt;
  &lt;title lang="gd"&gt;An Etymological Dictionary of the Gaelic Language&lt;/title&gt;
  &lt;homepage&gt;http://www.ceantar.org/Dicts/MB2/&lt;/homepage&gt;
&lt;/dictionary&gt;</t>
  </si>
  <si>
    <t>Scottish Gaelic</t>
  </si>
  <si>
    <t>An Etymological Dictionary of the Gaelic Language</t>
  </si>
  <si>
    <t>John T. McCranie, San Francisco State University</t>
  </si>
  <si>
    <t>MacBain, A.</t>
  </si>
  <si>
    <t>Caoimhín P. Ó Donnaíle: caoimhin@smo.uhi.ac.uk, http://www.smo.uhi.ac.uk/~caoimhin/</t>
  </si>
  <si>
    <t>x? I am not sure because the serach engine does not work</t>
  </si>
  <si>
    <t>Serbian</t>
  </si>
  <si>
    <t>Serbia</t>
  </si>
  <si>
    <t>Речник српскохрватскога књижевног језика</t>
  </si>
  <si>
    <t>Dictionary of the Serbo-Croatian Literary Language</t>
  </si>
  <si>
    <t>Matica Srpska / Matica Hrvatska</t>
  </si>
  <si>
    <t>Mihailo Stevanović, Ljudevit Jonke et al.</t>
  </si>
  <si>
    <t xml:space="preserve">Nedeljko Kuduz: nedeljko.kuduz@coming.rs, Project leader is Milorad Simić: srbosof@gmail.com, srbosoft@gmail.com  </t>
  </si>
  <si>
    <t>x? Is presumed, I get no clear answer!!!</t>
  </si>
  <si>
    <t>&lt;dictionary prominence="5"  loginRequired="0" tcRequired="0"&gt;
  &lt;objLang code="sk" /&gt;
  &lt;dicType code="gen" /&gt;
  &lt;metaLang code="sk" /&gt;
  &lt;title lang="sk"&gt;Slovník slovenského jazyka&lt;/title&gt;
  &lt;title lang="en"&gt;Dictionary of the Slovak Language&lt;/title&gt;
  &lt;year&gt;1959–1968&lt;/year&gt;
  &lt;homepage&gt;http://www.juls.savba.sk/ssj_peciar.html&lt;/homepage&gt;
  &lt;search&gt;http://slovniky.juls.savba.sk/?w=&lt;word /&gt;&amp;amp;s=exact&amp;amp;c=V5a3&amp;amp;d=peciar&amp;amp;ie=utf-8&amp;amp;oe=utf-8&lt;/search&gt;
&lt;/dictionary&gt;</t>
  </si>
  <si>
    <t>Slovak</t>
  </si>
  <si>
    <t>Slovakia</t>
  </si>
  <si>
    <t>Slovník slovenského jazyka (1959 – 1968)</t>
  </si>
  <si>
    <t>Dictionary of the Slovak Language (6 volumes)</t>
  </si>
  <si>
    <t>SSJ</t>
  </si>
  <si>
    <t>Jazykovedný ústav Ľudovíta Štúra, Slovenskej akadémie vied</t>
  </si>
  <si>
    <t>Peciar, Š.</t>
  </si>
  <si>
    <t>Vladimir Benko: vladob@juls.savba.sk</t>
  </si>
  <si>
    <t>&lt;dictionary prominence="5"  loginRequired="0" tcRequired="0"&gt;
   &lt;objLang code="sl" /&gt;
   &lt;dicType code="gen" /&gt;
   &lt;metaLang code="sl" /&gt;
   &lt;title lang="sl"&gt;Slovar slovenskega knjižnega jezika &lt;abbrev&gt;SSKJ&lt;/abbrev&gt;&lt;/title&gt;
   &lt;title lang="en"&gt;The Dictionary of Standard Slovene&lt;/title&gt;
   &lt;homepage&gt;http://www.fran.si/130/sskj-slovar-slovenskega-knjiznega-jezika&lt;/homepage&gt;
 &lt;/dictionary&gt;</t>
  </si>
  <si>
    <t>Slovene</t>
  </si>
  <si>
    <t>Slovenia</t>
  </si>
  <si>
    <t>Slovar slovenskega knjižnega jezika</t>
  </si>
  <si>
    <t>The Dictionary of Standard Slovene</t>
  </si>
  <si>
    <t>SSKJ</t>
  </si>
  <si>
    <t>Inštitut za slovenski jezik Frana Ramovša, Znanstveno raziskovalni center SAZU</t>
  </si>
  <si>
    <t>Anton Bajec et al.</t>
  </si>
  <si>
    <t>Kozma Ahačič : kahacic@zrc-sazu.si</t>
  </si>
  <si>
    <t>&lt;dictionary prominence="5"  loginRequired="0" tcRequired="0"&gt;
   &lt;objLang code="sl" /&gt;
   &lt;dicType code="his" /&gt;
   &lt;metaLang code="de" /&gt;
   &lt;title lang="sl"&gt;Maks Pleteršnik: Slovensko-nemški slovar&lt;/title&gt;
   &lt;title lang="en"&gt;Slovene-German Dictionary&lt;/title&gt;
   &lt;year&gt;1894–1895&lt;/year&gt;
   &lt;homepage&gt;http://www.fran.si/136/maks-pletersnik-slovensko-nemski-slovar&lt;/homepage&gt;
 &lt;/dictionary&gt;</t>
  </si>
  <si>
    <t>Slovensko-nemški slovar (1894–1895)</t>
  </si>
  <si>
    <t>Slovene-German Dictionary</t>
  </si>
  <si>
    <t>Maks Pleteršnik</t>
  </si>
  <si>
    <t>&lt;dictionary prominence="5"  loginRequired="0" tcRequired="0"&gt;
  &lt;objLang code="wen" /&gt;
  &lt;dicType code="gen" /&gt;
  &lt;metaLang code="wen" /&gt;
  &lt;metaLang code="de" /&gt;
  &lt;title lang="wen"&gt;Dolnoserbsko-nimski słownik&lt;/title&gt;
  &lt;title lang="en"&gt;Sorbian-German dictionary&lt;/title&gt;
  &lt;homepage&gt;http://www.dolnoserbski.de/&lt;/homepage&gt;
&lt;/dictionary&gt;</t>
  </si>
  <si>
    <t>Sorbian</t>
  </si>
  <si>
    <t>Dolnoserbsko-nimski słownik</t>
  </si>
  <si>
    <t>Sorbian-German dictionary</t>
  </si>
  <si>
    <t>Marcin Szczepański: marcin.szczepanski@serbski-institut.de</t>
  </si>
  <si>
    <t>x, they say they would make a faithful online-representation. But I decide to say that this is a new version because they depict the logial structure of the artikels and not the physical structure. E.g. there are no page or column number etc. preserved and the locial structure of the entries was tagged</t>
  </si>
  <si>
    <t>&lt;dictionary prominence="5"  loginRequired="0" tcRequired="0"&gt;
  &lt;objLang code="es" /&gt;
  &lt;dicType code="gen" /&gt;
  &lt;metaLang code="es" /&gt;
  &lt;title lang="es"&gt;Diccionario de la lengua Española&lt;/title&gt;
  &lt;title lang="en"&gt;Dictionary of the Royal Spanish Academy&lt;/title&gt;
  &lt;homepage&gt;http://www.rae.es/recursos/diccionarios/drae&lt;/homepage&gt;
&lt;/dictionary&gt;</t>
  </si>
  <si>
    <t>Spanish</t>
  </si>
  <si>
    <t>Diccionario de la lengua Española</t>
  </si>
  <si>
    <t>Dictionary of the Royal Spanish Academy</t>
  </si>
  <si>
    <t>DRAE</t>
  </si>
  <si>
    <t>Real Academia Española</t>
  </si>
  <si>
    <t>&lt;dictionary prominence="5"  loginRequired="0" tcRequired="0"&gt;
  &lt;objLang code="sv" /&gt;
  &lt;dicType code="spe" /&gt;
  &lt;metaLang code="sv" /&gt;
  &lt;title lang="sv"&gt;Ordbok över Finlands svenska folkmål &lt;abbrev&gt;FO&lt;/abbrev&gt;&lt;/title&gt;
  &lt;title lang="en"&gt;Dictionary of the Swedish dialects in Finland&lt;/title&gt;
  &lt;homepage&gt;http://kaino.kotus.fi/fo/&lt;/homepage&gt;
&lt;/dictionary&gt;</t>
  </si>
  <si>
    <t>Swedish</t>
  </si>
  <si>
    <t>Ordbok över Finlands Svenska folkmål</t>
  </si>
  <si>
    <t>Dictionary of the Swedish dialects in Finland</t>
  </si>
  <si>
    <t>kaino.kotus.fi/fo/</t>
  </si>
  <si>
    <t>Institutet för de inhemska språken and Svenska literatursällskapet</t>
  </si>
  <si>
    <t>Sandström, C</t>
  </si>
  <si>
    <t>&lt;dictionary prominence="5"  loginRequired="0" tcRequired="0"&gt;
  &lt;objLang code="sv" /&gt;
  &lt;dicType code="ety" /&gt;
  &lt;metaLang code="sv" /&gt;
  &lt;title lang="sv"&gt;Svensk Etymologysk Ordbok&lt;/title&gt;
  &lt;title lang="en"&gt;Swedish Etymological Dictionary&lt;/title&gt;
  &lt;homepage&gt;http://runeberg.org/svetym/&lt;/homepage&gt;
&lt;/dictionary&gt;</t>
  </si>
  <si>
    <t>Sweden</t>
  </si>
  <si>
    <t>Svensk Etymologysk Ordbok</t>
  </si>
  <si>
    <t>Swedish Etymological Dictionary</t>
  </si>
  <si>
    <t>Hellquist, E.</t>
  </si>
  <si>
    <t>Dalins ordbok - Ordbok över 1800-talsspråket</t>
  </si>
  <si>
    <t>Dalin Dictionary</t>
  </si>
  <si>
    <t>Dalin</t>
  </si>
  <si>
    <t>&lt;http://spraakbanken.gu.se/eng/resource/dalin&gt; &lt;http://spraakbanken.gu.se/dalin/&gt;</t>
  </si>
  <si>
    <t>Språkbanken (the Swedish Language Bank)</t>
  </si>
  <si>
    <t>Lars Borin: lars.borin@svenska.gu.se &amp; Markus Forsberg: markus.forsberg@svenska.gu.se</t>
  </si>
  <si>
    <t>C.J. Schlyters Ordbok</t>
  </si>
  <si>
    <t>C.J. Schlyter's dictionary</t>
  </si>
  <si>
    <t>Schlyter</t>
  </si>
  <si>
    <t>K.F. Söderwalls Ordbok</t>
  </si>
  <si>
    <t>K.F. Söderwalls dictionary</t>
  </si>
  <si>
    <t>Söderwall</t>
  </si>
  <si>
    <t>&lt;http://spraakbanken.gu.se/eng/resource/soederwall&gt; &lt;http://spraakbanken.gu.se/fsvldb/&gt;</t>
  </si>
  <si>
    <t>Svenska Akademiens Ordbok</t>
  </si>
  <si>
    <t>Swedish Academic Dictionary</t>
  </si>
  <si>
    <t>SAOB</t>
  </si>
  <si>
    <t>Svenska Akademien</t>
  </si>
  <si>
    <t>Erik Bäckerud: Erik.Backerud@Svenskaakademien.se</t>
  </si>
  <si>
    <t>Svenska Akademiens ordlista (13e)</t>
  </si>
  <si>
    <t>The Swedish Academy wordlist (13th edition)</t>
  </si>
  <si>
    <t>SAOL</t>
  </si>
  <si>
    <t>&lt;http://svenska.gu.se/forskning/li/projekt/saol&gt; &lt;http://www.svenskaakademien.se/svenska_spraket/svenska_akademiens_ordlista/saol_pa_natet/ordlista&gt;</t>
  </si>
  <si>
    <t>The Swedish Academy</t>
  </si>
  <si>
    <t>Martin Gellerstam and Sture Berg</t>
  </si>
  <si>
    <t>Anna Hannesdottir: anna.hannesdottir@svenska.gu.se</t>
  </si>
  <si>
    <t>x, The Svenska Akademiens ordlista (13e) collects different dictionaries (printed and electronic ressources). They used OCR to extract the lemmas and collect them in database. The user can search after the entries in this database and is linked to the corresponding scan.</t>
  </si>
  <si>
    <t>&lt;dictionary prominence="5"  loginRequired="0" tcRequired="0"&gt;
  &lt;objLang code="cy" /&gt;
  &lt;dicType code="his" /&gt;
  &lt;metaLang code="cy" /&gt;
  &lt;title lang="cy"&gt;Geiriadur Prifysgol Cymru&lt;/title&gt;
  &lt;title lang="en"&gt;A Dictionary of the Welsh Language&lt;/title&gt;
  &lt;homepage&gt;http://geiriadur.ac.uk/gpc/gpc.html&lt;/homepage&gt;
  &lt;search&gt;http://geiriadur.ac.uk/gpc/gpc.html?&lt;word /&gt;&lt;/search&gt;
&lt;/dictionary&gt;</t>
  </si>
  <si>
    <t>Welsh</t>
  </si>
  <si>
    <t>Geiriadur Prifysgol Cymru</t>
  </si>
  <si>
    <t>A Dictionary of the Welsh Language</t>
  </si>
  <si>
    <t>GPC</t>
  </si>
  <si>
    <t>University of Wales</t>
  </si>
  <si>
    <t>Thomas, R.J., Bevan, G.A., Donovan, P.J. and Hawke, Andrew</t>
  </si>
  <si>
    <t>Andrew Hawke: ach@geiriadur.ac.uk</t>
  </si>
  <si>
    <t>&lt;dictionary prominence="5"  loginRequired="0" tcRequired="1"&gt;
  &lt;objLang code="cy" /&gt;
  &lt;dicType code="gen" /&gt;
  &lt;metaLang code="en" /&gt;
  &lt;title lang="cy"&gt;Geiriadur yr Academi&lt;/title&gt;
  &lt;title lang="en"&gt;The Welsh Academy English-Welsh Dictionary Online&lt;/title&gt;
  &lt;homepage&gt;http://www.geiriaduracademi.org/&lt;/homepage&gt;
&lt;/dictionary&gt;</t>
  </si>
  <si>
    <t>Geiriadur yr Academi</t>
  </si>
  <si>
    <t>The Welsh Academy English-Welsh Dictionary Online</t>
  </si>
  <si>
    <t>Welsh Academy, University of Wales Press, Welsh Language Commissioner</t>
  </si>
  <si>
    <t>Griffiths, B. and Jones, D.G.</t>
  </si>
  <si>
    <t>for linguistically orientated questions contact Eleri James: Eleri.James@cyg-wlc.cymru, for technically orientated questions contact Delyth Prys: d.prys@bangor.ac.uk</t>
  </si>
  <si>
    <t>Dictionaries which are not included in the analysis because they do not meet the choosen admission criteria but have a significance in the research discurse</t>
  </si>
  <si>
    <t>Asturian</t>
  </si>
  <si>
    <t>Diccionariu de la Llingua Asturiana</t>
  </si>
  <si>
    <t>Dictionary of the Asturian language</t>
  </si>
  <si>
    <t>DALLA</t>
  </si>
  <si>
    <t>Royal Academy of the Asturian language</t>
  </si>
  <si>
    <t>&lt;dictionary prominence="5"  loginRequired="0" tcRequired="0"&gt;
  &lt;objLang code="bg" /&gt;
  &lt;dicType code="gen" /&gt;
  &lt;metaLang code="bg" /&gt;
  &lt;title lang="bg"&gt;Речник на българския език&lt;/title&gt;
  &lt;title lang="en"&gt;Dictionary of the Bulgarian Language&lt;/title&gt;
  &lt;homepage&gt;http://ibl.bas.bg/rbe/&lt;/homepage&gt;
&lt;/dictionary&gt;</t>
  </si>
  <si>
    <t>Речник на българския език</t>
  </si>
  <si>
    <t>Dictionary of the Bulgarian Language</t>
  </si>
  <si>
    <t>РБЕ (DBL)</t>
  </si>
  <si>
    <t>Kristalina Cholakova (v. 1-8), Vesa Kyuvlieva, Maria Choroleeva (v. 9), Emilia Pernishka, Lilia Tzvetkova (v. 10~, Yulia Baltova, Maria Choroleeva (v. 11), Vesa Kyuvlieva, Emilia Pernishka (v. 12), Lilia Tzvetkova, Emilia Pernishka (v= 13), Lilia Tzvetkova, Maria Choroleeva (v. 14), Lilia Tzvetkova, Maria Choroleeva (v. 15)</t>
  </si>
  <si>
    <t>Austria</t>
  </si>
  <si>
    <t>Wörterbuch der bairischen Mundarten in Österreich Online Edition V 1.0</t>
  </si>
  <si>
    <t>WBÖ</t>
  </si>
  <si>
    <t>Österreichische Akademie der Wissenschaften, Institut für Österreichische Dialekt- und Namenlexika</t>
  </si>
  <si>
    <t>Deutsches Wörterbuch von Jacob Grimm und Wilhelm Grimm (Neubearbeitung)</t>
  </si>
  <si>
    <t>German dictionary of Jacob Grimm and Wilhelm Grimm (revised edition)</t>
  </si>
  <si>
    <t>2DWB</t>
  </si>
  <si>
    <t>Berlin-Brandenburg Academy of Sciences and Humanities and Göttingen Academy of Sciences and Humanities</t>
  </si>
  <si>
    <t>Lessico Etimologico Italiano</t>
  </si>
  <si>
    <t>LEI</t>
  </si>
  <si>
    <t>Dictionary of Medieval Latin from British Sources</t>
  </si>
  <si>
    <t>DMLBS</t>
  </si>
  <si>
    <t>University of Oxford</t>
  </si>
  <si>
    <t>Latham, R. E.  et. al.</t>
  </si>
  <si>
    <t>&lt;dictionary prominence="5"  loginRequired="0" tcRequired="0"&gt;
  &lt;objLang code="lv" /&gt;
  &lt;dicType code="gen" /&gt;
  &lt;metaLang code="de" /&gt;
  &lt;title lang="lv"&gt;Mīlenbaha - Endzelīna latviešu valodas vārdnīca&lt;/title&gt;
  &lt;title lang="en"&gt;Mīlenbaha - Endzelīna Dictionary of Latvian&lt;/title&gt;
  &lt;homepage&gt;http://www.tezaurs.lv/mev/&lt;/homepage&gt;
&lt;/dictionary&gt;</t>
  </si>
  <si>
    <t>Latvian</t>
  </si>
  <si>
    <t>Latvia</t>
  </si>
  <si>
    <t>Mīlenbaha - Endzelīna latviešu valodas vārdnīca</t>
  </si>
  <si>
    <t>Mīlenbaha - Endzelīna Dictionary of Latvian</t>
  </si>
  <si>
    <t>MEV</t>
  </si>
  <si>
    <t>Latvijas Universitātes Matemātikas un informātikas institūts</t>
  </si>
  <si>
    <t>Mīlenbahs, K. and Endzelīns, J.</t>
  </si>
  <si>
    <t>Lauma Pretkalniņa: lauma.pretkalnina@gmail.com</t>
  </si>
  <si>
    <t>&lt;dictionary prominence="5"  loginRequired="0" tcRequired="0"&gt;
  &lt;objLang code="no" /&gt;
  &lt;dicType code="gen" /&gt;
  &lt;metaLang code="no" /&gt;
  &lt;title lang="no"&gt;Norsk Ordbok. Ordbok over det norske folkemålet og det nynorske skriftmålet&lt;/title&gt;
  &lt;title lang="en"&gt;Dictionary of Norwegian. Dictionary of the Norwegian vernacular and the Nynorsk written standard&lt;/title&gt;
  &lt;homepage&gt;http://no2014.uio.no/perl/ordbok/no2014.cgi&lt;/homepage&gt;
&lt;/dictionary&gt;</t>
  </si>
  <si>
    <t>Norsk Ordbok. Ordbok over det norske folkemålet og det nynorske skriftmålet</t>
  </si>
  <si>
    <t>Dictionary of Norwegian. Dictionary of the Norwegian vernacular and the Nynorsk written standard</t>
  </si>
  <si>
    <t>NO</t>
  </si>
  <si>
    <t>Universitetet i Oslo and Det Norske Samlaget</t>
  </si>
  <si>
    <t>Hellevik, Alv; Vikør, Lars S.; Grønvik, Oddrun; Killingbergtrø, Laurits; Worren, Dagfinn; Gundersen, Helge</t>
  </si>
  <si>
    <t>&lt;dictionary prominence="5"  loginRequired="0" tcRequired="0"&gt;
  &lt;objLang code="pt" /&gt;
  &lt;dicType code="gen" /&gt;
  &lt;metaLang code="pt" /&gt;
  &lt;title lang="pt"&gt;Grande dicionário Houaiss da língua Portuguese&lt;/title&gt;
  &lt;title lang="en"&gt;Houaiss Dictionary of the Portuguese Language&lt;/title&gt;
  &lt;homepage&gt;http://houaiss.uol.com.br/&lt;/homepage&gt;
&lt;/dictionary&gt;</t>
  </si>
  <si>
    <t>Portuguese</t>
  </si>
  <si>
    <t>Portugal</t>
  </si>
  <si>
    <t>Grande dicionário Houaiss da língua Portuguese</t>
  </si>
  <si>
    <t>Houaiss Dictionary of the Portuguese Language</t>
  </si>
  <si>
    <t>Instituto Antônio Houaiss</t>
  </si>
  <si>
    <t>&lt;dictionary prominence="5"  loginRequired="0" tcRequired="0"&gt;
  &lt;objLang code="ru" /&gt;
  &lt;dicType code="gen" /&gt;
  &lt;metaLang code="ru" /&gt;
  &lt;title lang="ru"&gt;Большой Толковый Словарь&lt;/title&gt;
  &lt;title lang="en"&gt;Explanatory Dictionary of Russian (Kuznetsov)&lt;/title&gt;
  &lt;homepage&gt;http://www.btslovar.ru/&lt;/homepage&gt;
&lt;/dictionary&gt;</t>
  </si>
  <si>
    <t>Russian</t>
  </si>
  <si>
    <t>Russia</t>
  </si>
  <si>
    <t xml:space="preserve">Большой Толковый Словарь </t>
  </si>
  <si>
    <t>Explanatory Dictionary of Russian (Kuznetsov)</t>
  </si>
  <si>
    <t>BTS</t>
  </si>
  <si>
    <t>Norint, St. Petersburg</t>
  </si>
  <si>
    <t>Kuznetsov S.A.</t>
  </si>
  <si>
    <t>Речник српскохрватског књижевног и народног језика</t>
  </si>
  <si>
    <t>Dictionary of the Literary and Vernacular Serbo-Croatian Language</t>
  </si>
  <si>
    <t>Srpska akademija nauka i umetnosti, Institut za srpski jezik SANU</t>
  </si>
  <si>
    <t>Spelling and vocabulary of the Serbian language</t>
  </si>
  <si>
    <t>Srpska digitalna biblioteka u Beogradu (Serbian digital library in Belgrade)</t>
  </si>
  <si>
    <t>&lt;dictionary prominence="5"  loginRequired="0" tcRequired="0"&gt;
  &lt;objLang code="es" /&gt;
  &lt;dicType code="spe" /&gt;
  &lt;metaLang code="es" /&gt;
  &lt;title lang="es"&gt;Nuevo tesoro lexicográfico de la lengua española&lt;/title&gt;
  &lt;title lang="en"&gt;The new lexical treasure of the Spanish language&lt;/title&gt;
  &lt;homepage&gt;http://buscon.rae.es/ntlle/SrvltGUILoginNtlle&lt;/homepage&gt;
&lt;/dictionary&gt;</t>
  </si>
  <si>
    <t>Nuevo tesoro lexicográfico de la lengua española</t>
  </si>
  <si>
    <t>The new lexical treasure of the Spanish language</t>
  </si>
  <si>
    <t>NTLLE</t>
  </si>
  <si>
    <t>&lt;dictionary prominence="5"  loginRequired="0" tcRequired="0"&gt;
  &lt;objLang code="sv" /&gt;
  &lt;dicType code="gen" /&gt;
  &lt;metaLang code="sv" /&gt;
  &lt;title lang="sv"&gt;Svensk ordbok&lt;/title&gt;
  &lt;title lang="en"&gt;Swedish dictionary published by the Swedish Academy&lt;/title&gt;
  &lt;homepage&gt;http://svenska.gu.se/forskning/li/projekt/so&lt;/homepage&gt;
&lt;/dictionary&gt;</t>
  </si>
  <si>
    <t>Svensk ordbok</t>
  </si>
  <si>
    <t>Swedish dictionary published by the Swedish Academy</t>
  </si>
  <si>
    <t>SO</t>
  </si>
  <si>
    <t>&lt;dictionary prominence="5"  loginRequired="0" tcRequired="0"&gt;
  &lt;objLang code="lt" /&gt;
  &lt;dicType code="gen" /&gt;
  &lt;metaLang code="lt" /&gt;
  &lt;title lang="lt"&gt;Didysis lietuvių kalbos žodynas or Akademinis lietuvių kalbos žodynas&lt;/title&gt;
  &lt;title lang="en"&gt;Dictionary of the Lithuanian language&lt;/title&gt;
  &lt;homepage&gt;http://www.lkz.lt/startas.htm&lt;/homepage&gt;
&lt;/dictionary&gt;</t>
  </si>
  <si>
    <t>Lithuanian</t>
  </si>
  <si>
    <t>Lithuania</t>
  </si>
  <si>
    <t>Didysis lietuvių kalbos žodynas or Akademinis lietuvių kalbos žodynas</t>
  </si>
  <si>
    <t>Dictionary of the Lithuanian language</t>
  </si>
  <si>
    <t>DLL</t>
  </si>
  <si>
    <t xml:space="preserve"> Lexicography Centre, Institute of the Lithuanian Language</t>
  </si>
  <si>
    <t>Tautė Bernotaitė: taute.bernotaite@lki.lt</t>
  </si>
  <si>
    <t xml:space="preserve">Latin Classical </t>
  </si>
  <si>
    <t>Thesaurus Linguae Latinae</t>
  </si>
  <si>
    <t>TLL</t>
  </si>
  <si>
    <t>Bayerische Akademie der Wissenschaften</t>
  </si>
  <si>
    <t>Hillen, Michael</t>
  </si>
  <si>
    <t>Katharina Legutke: Katharina.Legutke@degruyter.com</t>
  </si>
  <si>
    <t>No additional information about the dictionary is given</t>
  </si>
  <si>
    <t>Organization system: stricktly alphabetical</t>
  </si>
  <si>
    <t>Organization system: not stricktly alphabetical</t>
  </si>
  <si>
    <t>Semantic information is given</t>
  </si>
  <si>
    <t>http://www.euskaltzaindia.eus/dok/eaeb/hiztegibatua/;http://www.euskaltzaindia.eus/dok/eaeb/hiztegibatua/</t>
  </si>
  <si>
    <t>Jack Rueter: rueter.jack@gmail.com, Anna Kurvinen: anna.kurvinen@sgr.fi, Prof. Hans-Hermann Bartens: hbarten@gwdg.de</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</si>
</sst>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rgb="FF000000"/>
      <name val="Calibri"/>
    </font>
    <font>
      <b/>
      <sz val="11"/>
      <color rgb="FF000000"/>
      <name val="Calibri"/>
    </font>
    <font>
      <b/>
      <sz val="11"/>
      <name val="Calibri"/>
    </font>
    <font>
      <sz val="11"/>
      <color rgb="FF0070C0"/>
      <name val="Calibri"/>
    </font>
    <font>
      <sz val="10"/>
      <color rgb="FF000000"/>
      <name val="Calibri"/>
    </font>
    <font>
      <b/>
      <sz val="10"/>
      <color rgb="FF000000"/>
      <name val="Calibri"/>
    </font>
    <font>
      <b/>
      <sz val="10"/>
      <name val="Calibri"/>
    </font>
    <font>
      <u/>
      <sz val="11"/>
      <color rgb="FF0000FF"/>
      <name val="Calibri"/>
    </font>
    <font>
      <u/>
      <sz val="11"/>
      <color rgb="FF0070C0"/>
      <name val="Calibri"/>
    </font>
    <font>
      <u/>
      <sz val="11"/>
      <color rgb="FF0070C0"/>
      <name val="Calibri"/>
    </font>
    <font>
      <sz val="10"/>
      <color rgb="FF0070C0"/>
      <name val="Calibri"/>
    </font>
    <font>
      <b/>
      <sz val="10"/>
      <color rgb="FF0070C0"/>
      <name val="Calibri"/>
    </font>
    <font>
      <sz val="11"/>
      <color rgb="FFE5B8B7"/>
      <name val="Calibri"/>
    </font>
    <font>
      <u/>
      <sz val="10"/>
      <color rgb="FF0000FF"/>
      <name val="Calibri"/>
    </font>
    <font>
      <sz val="11"/>
      <color rgb="FFD99594"/>
      <name val="Calibri"/>
    </font>
    <font>
      <sz val="10"/>
      <name val="Calibri"/>
    </font>
    <font>
      <sz val="11"/>
      <name val="Calibri"/>
    </font>
    <font>
      <u/>
      <sz val="10"/>
      <color rgb="FF0070C0"/>
      <name val="Calibri"/>
    </font>
    <font>
      <u/>
      <sz val="11"/>
      <color rgb="FF0070C0"/>
      <name val="Calibri"/>
    </font>
    <font>
      <u/>
      <sz val="10"/>
      <color rgb="FF0070C0"/>
      <name val="Calibri"/>
    </font>
    <font>
      <sz val="10"/>
      <color rgb="FFFF0000"/>
      <name val="Calibri"/>
    </font>
    <font>
      <u/>
      <sz val="11"/>
      <color rgb="FFFF0000"/>
      <name val="Calibri"/>
    </font>
    <font>
      <sz val="11"/>
      <color rgb="FFFF0000"/>
      <name val="Calibri"/>
    </font>
    <font>
      <sz val="11"/>
      <color rgb="FF00B050"/>
      <name val="Calibri"/>
    </font>
    <font>
      <u/>
      <sz val="11"/>
      <color rgb="FF0070C0"/>
      <name val="Calibri"/>
    </font>
    <font>
      <u/>
      <sz val="11"/>
      <color rgb="FF0070C0"/>
      <name val="Calibri"/>
    </font>
    <font>
      <u/>
      <sz val="11"/>
      <color rgb="FF0070C0"/>
      <name val="Calibri"/>
    </font>
    <font>
      <u/>
      <sz val="10"/>
      <color rgb="FF0000FF"/>
      <name val="Calibri"/>
    </font>
    <font>
      <u/>
      <sz val="11"/>
      <color rgb="FFFF0000"/>
      <name val="Calibri"/>
    </font>
    <font>
      <i/>
      <sz val="11"/>
      <name val="Calibri"/>
    </font>
    <font>
      <u/>
      <sz val="10"/>
      <color rgb="FF0000FF"/>
      <name val="Calibri"/>
    </font>
    <font>
      <u/>
      <sz val="10"/>
      <color rgb="FF0070C0"/>
      <name val="Calibri"/>
    </font>
    <font>
      <u/>
      <sz val="10"/>
      <color rgb="FF0070C0"/>
      <name val="Calibri"/>
    </font>
    <font>
      <u/>
      <sz val="10"/>
      <color rgb="FF0070C0"/>
      <name val="Calibri"/>
    </font>
    <font>
      <u/>
      <sz val="11"/>
      <color rgb="FF0070C0"/>
      <name val="Calibri"/>
    </font>
    <font>
      <sz val="10"/>
      <color rgb="FF000000"/>
      <name val="Calibri"/>
      <family val="2"/>
    </font>
    <font>
      <u/>
      <sz val="11"/>
      <color theme="10"/>
      <name val="Calibri"/>
    </font>
  </fonts>
  <fills count="4">
    <fill>
      <patternFill patternType="none"/>
    </fill>
    <fill>
      <patternFill patternType="gray125"/>
    </fill>
    <fill>
      <patternFill patternType="solid">
        <fgColor rgb="FFFFFFFF"/>
        <bgColor rgb="FFFFFFFF"/>
      </patternFill>
    </fill>
    <fill>
      <patternFill patternType="solid">
        <fgColor rgb="FFE5B8B7"/>
        <bgColor rgb="FFE5B8B7"/>
      </patternFill>
    </fill>
  </fills>
  <borders count="3">
    <border>
      <left/>
      <right/>
      <top/>
      <bottom/>
      <diagonal/>
    </border>
    <border>
      <left style="hair">
        <color rgb="FF000000"/>
      </left>
      <right style="hair">
        <color rgb="FF000000"/>
      </right>
      <top style="hair">
        <color rgb="FF000000"/>
      </top>
      <bottom style="hair">
        <color rgb="FF000000"/>
      </bottom>
      <diagonal/>
    </border>
    <border>
      <left/>
      <right style="thin">
        <color rgb="FF000000"/>
      </right>
      <top/>
      <bottom/>
      <diagonal/>
    </border>
  </borders>
  <cellStyleXfs count="2">
    <xf numFmtId="0" fontId="0" fillId="0" borderId="0"/>
    <xf numFmtId="0" fontId="36" fillId="0" borderId="0" applyNumberFormat="0" applyFill="0" applyBorder="0" applyAlignment="0" applyProtection="0"/>
  </cellStyleXfs>
  <cellXfs count="74">
    <xf numFmtId="0" fontId="0" fillId="0" borderId="0" xfId="0" applyFont="1" applyAlignment="1"/>
    <xf numFmtId="0" fontId="1" fillId="0" borderId="0" xfId="0" applyFont="1"/>
    <xf numFmtId="0" fontId="0" fillId="0" borderId="0" xfId="0" applyFont="1"/>
    <xf numFmtId="0" fontId="2" fillId="2" borderId="0" xfId="0" applyFont="1" applyFill="1" applyBorder="1"/>
    <xf numFmtId="0" fontId="1" fillId="2" borderId="0" xfId="0" applyFont="1" applyFill="1" applyBorder="1"/>
    <xf numFmtId="0" fontId="3" fillId="0" borderId="0" xfId="0" applyFont="1"/>
    <xf numFmtId="0" fontId="4" fillId="0" borderId="0" xfId="0" applyFont="1"/>
    <xf numFmtId="0" fontId="5" fillId="0" borderId="0" xfId="0" applyFont="1"/>
    <xf numFmtId="0" fontId="4" fillId="2" borderId="0" xfId="0" applyFont="1" applyFill="1" applyBorder="1"/>
    <xf numFmtId="0" fontId="0" fillId="0" borderId="0" xfId="0" applyFont="1"/>
    <xf numFmtId="0" fontId="5" fillId="2" borderId="0" xfId="0" applyFont="1" applyFill="1" applyBorder="1"/>
    <xf numFmtId="0" fontId="6" fillId="2" borderId="0" xfId="0" applyFont="1" applyFill="1" applyBorder="1"/>
    <xf numFmtId="0" fontId="7" fillId="2" borderId="0" xfId="0" applyFont="1" applyFill="1" applyBorder="1"/>
    <xf numFmtId="0" fontId="8" fillId="2" borderId="0" xfId="0" applyFont="1" applyFill="1" applyBorder="1"/>
    <xf numFmtId="0" fontId="4" fillId="0" borderId="0" xfId="0" applyFont="1" applyAlignment="1">
      <alignment vertical="center"/>
    </xf>
    <xf numFmtId="0" fontId="9" fillId="0" borderId="0" xfId="0" applyFont="1"/>
    <xf numFmtId="0" fontId="10" fillId="0" borderId="0" xfId="0" applyFont="1"/>
    <xf numFmtId="0" fontId="11" fillId="2" borderId="0" xfId="0" applyFont="1" applyFill="1" applyBorder="1"/>
    <xf numFmtId="0" fontId="0" fillId="3" borderId="0" xfId="0" applyFont="1" applyFill="1" applyBorder="1"/>
    <xf numFmtId="0" fontId="12" fillId="3" borderId="0" xfId="0" applyFont="1" applyFill="1" applyBorder="1"/>
    <xf numFmtId="0" fontId="13" fillId="2" borderId="0" xfId="0" applyFont="1" applyFill="1" applyBorder="1"/>
    <xf numFmtId="0" fontId="14" fillId="3" borderId="0" xfId="0" applyFont="1" applyFill="1" applyBorder="1"/>
    <xf numFmtId="0" fontId="10" fillId="2" borderId="0" xfId="0" applyFont="1" applyFill="1" applyBorder="1"/>
    <xf numFmtId="0" fontId="15" fillId="0" borderId="0" xfId="0" applyFont="1"/>
    <xf numFmtId="0" fontId="15" fillId="2" borderId="0" xfId="0" applyFont="1" applyFill="1" applyBorder="1"/>
    <xf numFmtId="0" fontId="16" fillId="0" borderId="0" xfId="0" applyFont="1"/>
    <xf numFmtId="0" fontId="16" fillId="3" borderId="0" xfId="0" applyFont="1" applyFill="1" applyBorder="1"/>
    <xf numFmtId="0" fontId="15" fillId="2" borderId="1" xfId="0" applyFont="1" applyFill="1" applyBorder="1"/>
    <xf numFmtId="0" fontId="17" fillId="2" borderId="1" xfId="0" applyFont="1" applyFill="1" applyBorder="1"/>
    <xf numFmtId="0" fontId="18" fillId="2" borderId="1" xfId="0" applyFont="1" applyFill="1" applyBorder="1"/>
    <xf numFmtId="0" fontId="15" fillId="2" borderId="2" xfId="0" applyFont="1" applyFill="1" applyBorder="1"/>
    <xf numFmtId="0" fontId="19" fillId="2" borderId="0" xfId="0" applyFont="1" applyFill="1" applyBorder="1" applyAlignment="1">
      <alignment vertical="top"/>
    </xf>
    <xf numFmtId="0" fontId="20" fillId="0" borderId="0" xfId="0" applyFont="1"/>
    <xf numFmtId="0" fontId="20" fillId="2" borderId="0" xfId="0" applyFont="1" applyFill="1" applyBorder="1"/>
    <xf numFmtId="0" fontId="21" fillId="2" borderId="0" xfId="0" applyFont="1" applyFill="1" applyBorder="1"/>
    <xf numFmtId="0" fontId="22" fillId="0" borderId="0" xfId="0" applyFont="1"/>
    <xf numFmtId="0" fontId="22" fillId="3" borderId="0" xfId="0" applyFont="1" applyFill="1" applyBorder="1"/>
    <xf numFmtId="0" fontId="23" fillId="0" borderId="0" xfId="0" applyFont="1"/>
    <xf numFmtId="0" fontId="15" fillId="0" borderId="0" xfId="0" applyFont="1" applyAlignment="1">
      <alignment horizontal="left" vertical="center"/>
    </xf>
    <xf numFmtId="0" fontId="16" fillId="2" borderId="0" xfId="0" applyFont="1" applyFill="1" applyBorder="1"/>
    <xf numFmtId="0" fontId="15" fillId="0" borderId="1" xfId="0" applyFont="1" applyBorder="1" applyAlignment="1">
      <alignment vertical="top"/>
    </xf>
    <xf numFmtId="0" fontId="24" fillId="0" borderId="1" xfId="0" applyFont="1" applyBorder="1" applyAlignment="1">
      <alignment vertical="top"/>
    </xf>
    <xf numFmtId="0" fontId="15" fillId="0" borderId="0" xfId="0" applyFont="1" applyAlignment="1">
      <alignment vertical="top"/>
    </xf>
    <xf numFmtId="0" fontId="4" fillId="0" borderId="1" xfId="0" applyFont="1" applyBorder="1"/>
    <xf numFmtId="0" fontId="4" fillId="2" borderId="1" xfId="0" applyFont="1" applyFill="1" applyBorder="1"/>
    <xf numFmtId="0" fontId="15" fillId="2" borderId="0" xfId="0" applyFont="1" applyFill="1" applyBorder="1" applyAlignment="1">
      <alignment vertical="top"/>
    </xf>
    <xf numFmtId="0" fontId="25" fillId="2" borderId="0" xfId="0" applyFont="1" applyFill="1" applyBorder="1" applyAlignment="1">
      <alignment vertical="top"/>
    </xf>
    <xf numFmtId="0" fontId="4" fillId="2" borderId="0" xfId="0" applyFont="1" applyFill="1" applyBorder="1" applyAlignment="1">
      <alignment vertical="top"/>
    </xf>
    <xf numFmtId="0" fontId="4" fillId="0" borderId="0" xfId="0" applyFont="1" applyAlignment="1">
      <alignment vertical="top"/>
    </xf>
    <xf numFmtId="0" fontId="26" fillId="0" borderId="0" xfId="0" applyFont="1" applyAlignment="1">
      <alignment vertical="top"/>
    </xf>
    <xf numFmtId="0" fontId="27" fillId="0" borderId="0" xfId="0" applyFont="1"/>
    <xf numFmtId="0" fontId="20" fillId="2" borderId="0" xfId="0" applyFont="1" applyFill="1" applyBorder="1" applyAlignment="1">
      <alignment vertical="top"/>
    </xf>
    <xf numFmtId="0" fontId="28" fillId="2" borderId="0" xfId="0" applyFont="1" applyFill="1" applyBorder="1" applyAlignment="1">
      <alignment vertical="top"/>
    </xf>
    <xf numFmtId="0" fontId="29" fillId="0" borderId="0" xfId="0" applyFont="1"/>
    <xf numFmtId="0" fontId="4" fillId="2" borderId="0" xfId="0" applyFont="1" applyFill="1" applyBorder="1" applyAlignment="1">
      <alignment horizontal="left" vertical="top"/>
    </xf>
    <xf numFmtId="0" fontId="15" fillId="0" borderId="0" xfId="0" applyFont="1" applyAlignment="1"/>
    <xf numFmtId="0" fontId="16" fillId="2" borderId="0" xfId="0" applyFont="1" applyFill="1" applyBorder="1" applyAlignment="1"/>
    <xf numFmtId="0" fontId="30" fillId="2" borderId="0" xfId="0" applyFont="1" applyFill="1" applyBorder="1" applyAlignment="1">
      <alignment vertical="top"/>
    </xf>
    <xf numFmtId="0" fontId="31" fillId="2" borderId="0" xfId="0" applyFont="1" applyFill="1" applyBorder="1" applyAlignment="1">
      <alignment horizontal="left"/>
    </xf>
    <xf numFmtId="0" fontId="15" fillId="2" borderId="0" xfId="0" applyFont="1" applyFill="1" applyBorder="1" applyAlignment="1">
      <alignment horizontal="left"/>
    </xf>
    <xf numFmtId="0" fontId="32" fillId="2" borderId="0" xfId="0" applyFont="1" applyFill="1" applyBorder="1"/>
    <xf numFmtId="0" fontId="4" fillId="2" borderId="0" xfId="0" applyFont="1" applyFill="1" applyBorder="1" applyAlignment="1">
      <alignment horizontal="left"/>
    </xf>
    <xf numFmtId="0" fontId="33" fillId="2" borderId="1" xfId="0" applyFont="1" applyFill="1" applyBorder="1" applyAlignment="1">
      <alignment vertical="top"/>
    </xf>
    <xf numFmtId="0" fontId="4" fillId="2" borderId="0" xfId="0" applyFont="1" applyFill="1" applyBorder="1" applyAlignment="1">
      <alignment vertical="top" wrapText="1"/>
    </xf>
    <xf numFmtId="0" fontId="34" fillId="2" borderId="0" xfId="0" applyFont="1" applyFill="1" applyBorder="1" applyAlignment="1">
      <alignment vertical="top" wrapText="1"/>
    </xf>
    <xf numFmtId="0" fontId="4" fillId="2" borderId="1" xfId="0" applyFont="1" applyFill="1" applyBorder="1" applyAlignment="1">
      <alignment horizontal="left"/>
    </xf>
    <xf numFmtId="0" fontId="35" fillId="0" borderId="0" xfId="0" applyFont="1"/>
    <xf numFmtId="0" fontId="36" fillId="2" borderId="0" xfId="1" applyFill="1" applyBorder="1"/>
    <xf numFmtId="0" fontId="4" fillId="0" borderId="0" xfId="0" applyFont="1" applyBorder="1"/>
    <xf numFmtId="0" fontId="15" fillId="2" borderId="1" xfId="0" applyFont="1" applyFill="1" applyBorder="1" applyAlignment="1">
      <alignment vertical="top"/>
    </xf>
    <xf numFmtId="0" fontId="15" fillId="0" borderId="0" xfId="0" applyFont="1" applyBorder="1" applyAlignment="1">
      <alignment vertical="top"/>
    </xf>
    <xf numFmtId="0" fontId="15" fillId="0" borderId="1" xfId="0" applyFont="1" applyBorder="1"/>
    <xf numFmtId="0" fontId="20" fillId="2" borderId="1" xfId="0" applyFont="1" applyFill="1" applyBorder="1"/>
    <xf numFmtId="0" fontId="4" fillId="0" borderId="1" xfId="0" applyFont="1" applyBorder="1" applyAlignment="1">
      <alignment vertical="top"/>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47625</xdr:colOff>
      <xdr:row>50</xdr:row>
      <xdr:rowOff>0</xdr:rowOff>
    </xdr:to>
    <xdr:sp macro="" textlink="">
      <xdr:nvSpPr>
        <xdr:cNvPr id="1120" name="Rectangle 96"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47625</xdr:colOff>
      <xdr:row>50</xdr:row>
      <xdr:rowOff>0</xdr:rowOff>
    </xdr:to>
    <xdr:sp macro="" textlink="">
      <xdr:nvSpPr>
        <xdr:cNvPr id="2" name="Rectangle 96"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47625</xdr:colOff>
      <xdr:row>50</xdr:row>
      <xdr:rowOff>0</xdr:rowOff>
    </xdr:to>
    <xdr:sp macro="" textlink="">
      <xdr:nvSpPr>
        <xdr:cNvPr id="3" name="Rectangle 96"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47625</xdr:colOff>
      <xdr:row>50</xdr:row>
      <xdr:rowOff>0</xdr:rowOff>
    </xdr:to>
    <xdr:sp macro="" textlink="">
      <xdr:nvSpPr>
        <xdr:cNvPr id="4" name="Rectangle 96"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47625</xdr:colOff>
      <xdr:row>50</xdr:row>
      <xdr:rowOff>0</xdr:rowOff>
    </xdr:to>
    <xdr:sp macro="" textlink="">
      <xdr:nvSpPr>
        <xdr:cNvPr id="5" name="AutoShape 96"/>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47625</xdr:colOff>
      <xdr:row>50</xdr:row>
      <xdr:rowOff>0</xdr:rowOff>
    </xdr:to>
    <xdr:sp macro="" textlink="">
      <xdr:nvSpPr>
        <xdr:cNvPr id="6" name="AutoShape 96"/>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47625</xdr:colOff>
      <xdr:row>50</xdr:row>
      <xdr:rowOff>0</xdr:rowOff>
    </xdr:to>
    <xdr:sp macro="" textlink="">
      <xdr:nvSpPr>
        <xdr:cNvPr id="7" name="AutoShape 96"/>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1876425</xdr:colOff>
      <xdr:row>50</xdr:row>
      <xdr:rowOff>0</xdr:rowOff>
    </xdr:to>
    <xdr:sp macro="" textlink="">
      <xdr:nvSpPr>
        <xdr:cNvPr id="2052"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1876425</xdr:colOff>
      <xdr:row>50</xdr:row>
      <xdr:rowOff>0</xdr:rowOff>
    </xdr:to>
    <xdr:sp macro="" textlink="">
      <xdr:nvSpPr>
        <xdr:cNvPr id="2"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archive.org/details/EtimologijskiRjecnikHrvatskogaIliSrpskogaJezika" TargetMode="External"/><Relationship Id="rId117" Type="http://schemas.openxmlformats.org/officeDocument/2006/relationships/hyperlink" Target="http://www.srpskijezik.com/Home/Index" TargetMode="External"/><Relationship Id="rId21" Type="http://schemas.openxmlformats.org/officeDocument/2006/relationships/hyperlink" Target="http://www.nayiri.com/imagedDictionaryBrowser.jsp?dictionaryId=6" TargetMode="External"/><Relationship Id="rId42" Type="http://schemas.openxmlformats.org/officeDocument/2006/relationships/hyperlink" Target="http://kaino.kotus.fi/sms" TargetMode="External"/><Relationship Id="rId47" Type="http://schemas.openxmlformats.org/officeDocument/2006/relationships/hyperlink" Target="http://www.realacademiagalega.org/" TargetMode="External"/><Relationship Id="rId63" Type="http://schemas.openxmlformats.org/officeDocument/2006/relationships/hyperlink" Target="https://github.com/PerseusDL/lexica/tree/master/CTS_XML_TEI/perseus/pdllex/lat/ls" TargetMode="External"/><Relationship Id="rId68" Type="http://schemas.openxmlformats.org/officeDocument/2006/relationships/hyperlink" Target="http://engelmann.uni.lu:8080/portal/WBB2009/LLU/wbgui_py?lemid=UA00001" TargetMode="External"/><Relationship Id="rId84" Type="http://schemas.openxmlformats.org/officeDocument/2006/relationships/hyperlink" Target="http://sxvii.pl/" TargetMode="External"/><Relationship Id="rId89" Type="http://schemas.openxmlformats.org/officeDocument/2006/relationships/hyperlink" Target="http://www.ceantar.org/Dicts/MB2/" TargetMode="External"/><Relationship Id="rId112" Type="http://schemas.openxmlformats.org/officeDocument/2006/relationships/hyperlink" Target="http://www.tezaurs.lv/mev/" TargetMode="External"/><Relationship Id="rId16" Type="http://schemas.openxmlformats.org/officeDocument/2006/relationships/hyperlink" Target="http://woerterbuchnetz.de/Lexer/" TargetMode="External"/><Relationship Id="rId107" Type="http://schemas.openxmlformats.org/officeDocument/2006/relationships/hyperlink" Target="http://ibl.bas.bg/rbe/" TargetMode="External"/><Relationship Id="rId11" Type="http://schemas.openxmlformats.org/officeDocument/2006/relationships/hyperlink" Target="http://woerterbuchnetz.de/ElsWB/" TargetMode="External"/><Relationship Id="rId32" Type="http://schemas.openxmlformats.org/officeDocument/2006/relationships/hyperlink" Target="http://mothsordbog.dk/" TargetMode="External"/><Relationship Id="rId37" Type="http://schemas.openxmlformats.org/officeDocument/2006/relationships/hyperlink" Target="http://www.oed.com/" TargetMode="External"/><Relationship Id="rId53" Type="http://schemas.openxmlformats.org/officeDocument/2006/relationships/hyperlink" Target="http://mek.oszk.hu/08300/08370/pdf/index.html" TargetMode="External"/><Relationship Id="rId58" Type="http://schemas.openxmlformats.org/officeDocument/2006/relationships/hyperlink" Target="http://www.etimo.it/" TargetMode="External"/><Relationship Id="rId74" Type="http://schemas.openxmlformats.org/officeDocument/2006/relationships/hyperlink" Target="http://onp.ku.dk/" TargetMode="External"/><Relationship Id="rId79" Type="http://schemas.openxmlformats.org/officeDocument/2006/relationships/hyperlink" Target="http://kpbc.umk.pl/publication/8173" TargetMode="External"/><Relationship Id="rId102" Type="http://schemas.openxmlformats.org/officeDocument/2006/relationships/hyperlink" Target="https://spraakbanken.gu.se/eng/resource/soederwall" TargetMode="External"/><Relationship Id="rId123" Type="http://schemas.openxmlformats.org/officeDocument/2006/relationships/vmlDrawing" Target="../drawings/vmlDrawing1.vml"/><Relationship Id="rId5" Type="http://schemas.openxmlformats.org/officeDocument/2006/relationships/hyperlink" Target="http://zwei.dwds.de/wb" TargetMode="External"/><Relationship Id="rId61" Type="http://schemas.openxmlformats.org/officeDocument/2006/relationships/hyperlink" Target="http://www.sgr.fi/lexica/lexicavii.html" TargetMode="External"/><Relationship Id="rId82" Type="http://schemas.openxmlformats.org/officeDocument/2006/relationships/hyperlink" Target="http://corpora.klf.uw.edu.pl/en/slownik-geograficzny/" TargetMode="External"/><Relationship Id="rId90" Type="http://schemas.openxmlformats.org/officeDocument/2006/relationships/hyperlink" Target="http://www.smo.uhi.ac.uk/gaidhlig/faclair/macbain/macbain-ascii.txt" TargetMode="External"/><Relationship Id="rId95" Type="http://schemas.openxmlformats.org/officeDocument/2006/relationships/hyperlink" Target="http://www.dolnoserbski.de/" TargetMode="External"/><Relationship Id="rId19" Type="http://schemas.openxmlformats.org/officeDocument/2006/relationships/hyperlink" Target="http://www.anglo-norman.net/" TargetMode="External"/><Relationship Id="rId14" Type="http://schemas.openxmlformats.org/officeDocument/2006/relationships/hyperlink" Target="http://woerterbuchnetz.de/RhWB/" TargetMode="External"/><Relationship Id="rId22" Type="http://schemas.openxmlformats.org/officeDocument/2006/relationships/hyperlink" Target="http://www.euskaltzaindia.net/index.php?option=com_content&amp;view=article&amp;id=276&amp;Itemid=413&amp;lang=eu" TargetMode="External"/><Relationship Id="rId27" Type="http://schemas.openxmlformats.org/officeDocument/2006/relationships/hyperlink" Target="http://bara.ujc.cas.cz/psjc/search.php" TargetMode="External"/><Relationship Id="rId30" Type="http://schemas.openxmlformats.org/officeDocument/2006/relationships/hyperlink" Target="http://ordnet.dk/ods" TargetMode="External"/><Relationship Id="rId35" Type="http://schemas.openxmlformats.org/officeDocument/2006/relationships/hyperlink" Target="http://gtb.inl.nl/?owner=MNW" TargetMode="External"/><Relationship Id="rId43" Type="http://schemas.openxmlformats.org/officeDocument/2006/relationships/hyperlink" Target="http://kaino.kotus.fi/vks" TargetMode="External"/><Relationship Id="rId48" Type="http://schemas.openxmlformats.org/officeDocument/2006/relationships/hyperlink" Target="http://sli.uvigo.es/ddd/index.html" TargetMode="External"/><Relationship Id="rId56" Type="http://schemas.openxmlformats.org/officeDocument/2006/relationships/hyperlink" Target="http://www.teanglann.ie/en/fb/iarn%C3%B3ir" TargetMode="External"/><Relationship Id="rId64" Type="http://schemas.openxmlformats.org/officeDocument/2006/relationships/hyperlink" Target="http://dictionaries.brillonline.com/latin" TargetMode="External"/><Relationship Id="rId69" Type="http://schemas.openxmlformats.org/officeDocument/2006/relationships/hyperlink" Target="http://engelmann.uni.lu:8080/portal/WBB2009/LWB/wbgui_py?lemid=HA00001" TargetMode="External"/><Relationship Id="rId77" Type="http://schemas.openxmlformats.org/officeDocument/2006/relationships/hyperlink" Target="mailto:jmroczek@uw.edu.pl" TargetMode="External"/><Relationship Id="rId100" Type="http://schemas.openxmlformats.org/officeDocument/2006/relationships/hyperlink" Target="http://spraakbanken.gu.se/swe/resurs/schlyter" TargetMode="External"/><Relationship Id="rId105" Type="http://schemas.openxmlformats.org/officeDocument/2006/relationships/hyperlink" Target="http://www.geiriaduracademi.org/" TargetMode="External"/><Relationship Id="rId113" Type="http://schemas.openxmlformats.org/officeDocument/2006/relationships/hyperlink" Target="http://no2014.uio.no/perl/ordbok/no2014.cgi" TargetMode="External"/><Relationship Id="rId118" Type="http://schemas.openxmlformats.org/officeDocument/2006/relationships/hyperlink" Target="http://buscon.rae.es/ntlle/SrvltGUILoginNtlle" TargetMode="External"/><Relationship Id="rId8" Type="http://schemas.openxmlformats.org/officeDocument/2006/relationships/hyperlink" Target="http://dwb.uni-trier.de/de/" TargetMode="External"/><Relationship Id="rId51" Type="http://schemas.openxmlformats.org/officeDocument/2006/relationships/hyperlink" Target="http://dge.cchs.csic.es/xdge/" TargetMode="External"/><Relationship Id="rId72" Type="http://schemas.openxmlformats.org/officeDocument/2006/relationships/hyperlink" Target="http://www.nob-ordbok.uio.no/" TargetMode="External"/><Relationship Id="rId80" Type="http://schemas.openxmlformats.org/officeDocument/2006/relationships/hyperlink" Target="http://corpora.klf.uw.edu.pl/en/slownik-lindego/" TargetMode="External"/><Relationship Id="rId85" Type="http://schemas.openxmlformats.org/officeDocument/2006/relationships/hyperlink" Target="http://www.bcucluj.ro/lexiconuldelabuda/site/login.php" TargetMode="External"/><Relationship Id="rId93" Type="http://schemas.openxmlformats.org/officeDocument/2006/relationships/hyperlink" Target="http://www.fran.si/" TargetMode="External"/><Relationship Id="rId98" Type="http://schemas.openxmlformats.org/officeDocument/2006/relationships/hyperlink" Target="http://runeberg.org/svetym/" TargetMode="External"/><Relationship Id="rId121" Type="http://schemas.openxmlformats.org/officeDocument/2006/relationships/hyperlink" Target="http://www.thesaurus.badw.de/english/" TargetMode="External"/><Relationship Id="rId3" Type="http://schemas.openxmlformats.org/officeDocument/2006/relationships/hyperlink" Target="https://archive.org/details/wrterbuchdeutsc03sandgoog" TargetMode="External"/><Relationship Id="rId12" Type="http://schemas.openxmlformats.org/officeDocument/2006/relationships/hyperlink" Target="http://dwv.uni-trier.de/de/die-woerterbuecher/das-woerterbuch-der-deutsch-lothringischen-mundarten/" TargetMode="External"/><Relationship Id="rId17" Type="http://schemas.openxmlformats.org/officeDocument/2006/relationships/hyperlink" Target="http://www.owid.de/wb/swwz/start.html" TargetMode="External"/><Relationship Id="rId25" Type="http://schemas.openxmlformats.org/officeDocument/2006/relationships/hyperlink" Target="http://dcvb.iec.cat/" TargetMode="External"/><Relationship Id="rId33" Type="http://schemas.openxmlformats.org/officeDocument/2006/relationships/hyperlink" Target="http://www.jyskordbog.dk/" TargetMode="External"/><Relationship Id="rId38" Type="http://schemas.openxmlformats.org/officeDocument/2006/relationships/hyperlink" Target="http://www.oed.com/" TargetMode="External"/><Relationship Id="rId46" Type="http://schemas.openxmlformats.org/officeDocument/2006/relationships/hyperlink" Target="http://gtb.inl.nl/" TargetMode="External"/><Relationship Id="rId59" Type="http://schemas.openxmlformats.org/officeDocument/2006/relationships/hyperlink" Target="http://www4.ti.ch/decs/dcsu/ac/cde/pubblicazioni/vocabolario-dei-dialetti-della-svizzera-italiana" TargetMode="External"/><Relationship Id="rId67" Type="http://schemas.openxmlformats.org/officeDocument/2006/relationships/hyperlink" Target="http://scriptores.pl/ngml/search" TargetMode="External"/><Relationship Id="rId103" Type="http://schemas.openxmlformats.org/officeDocument/2006/relationships/hyperlink" Target="http://g3.spraakdata.gu.se/saob/" TargetMode="External"/><Relationship Id="rId108" Type="http://schemas.openxmlformats.org/officeDocument/2006/relationships/hyperlink" Target="http://hw.oeaw.ac.at/wboe/31206.xml?frames=yes" TargetMode="External"/><Relationship Id="rId116" Type="http://schemas.openxmlformats.org/officeDocument/2006/relationships/hyperlink" Target="http://www.srpskijezik.com/" TargetMode="External"/><Relationship Id="rId124" Type="http://schemas.openxmlformats.org/officeDocument/2006/relationships/comments" Target="../comments1.xml"/><Relationship Id="rId20" Type="http://schemas.openxmlformats.org/officeDocument/2006/relationships/hyperlink" Target="http://www.nayiri.com/imagedDictionaryBrowser.jsp?dictionaryId=29" TargetMode="External"/><Relationship Id="rId41" Type="http://schemas.openxmlformats.org/officeDocument/2006/relationships/hyperlink" Target="http://www.kielitoimistonsanakirja.fi/" TargetMode="External"/><Relationship Id="rId54" Type="http://schemas.openxmlformats.org/officeDocument/2006/relationships/hyperlink" Target="http://breis.focloir.ie/en/eid/" TargetMode="External"/><Relationship Id="rId62" Type="http://schemas.openxmlformats.org/officeDocument/2006/relationships/hyperlink" Target="http://www.perseus.tufts.edu/hopper/resolveform?redirect=true&amp;lang=Latin" TargetMode="External"/><Relationship Id="rId70" Type="http://schemas.openxmlformats.org/officeDocument/2006/relationships/hyperlink" Target="http://www.makedonski.info/" TargetMode="External"/><Relationship Id="rId75" Type="http://schemas.openxmlformats.org/officeDocument/2006/relationships/hyperlink" Target="http://sjpd.pwn.pl/" TargetMode="External"/><Relationship Id="rId83" Type="http://schemas.openxmlformats.org/officeDocument/2006/relationships/hyperlink" Target="http://corpora.klf.uw.edu.pl/en/slownik-polszczyzny-xvi-wieku/" TargetMode="External"/><Relationship Id="rId88" Type="http://schemas.openxmlformats.org/officeDocument/2006/relationships/hyperlink" Target="http://www.scotsdictionary.com/" TargetMode="External"/><Relationship Id="rId91" Type="http://schemas.openxmlformats.org/officeDocument/2006/relationships/hyperlink" Target="http://www.srpskijezik.com/" TargetMode="External"/><Relationship Id="rId96" Type="http://schemas.openxmlformats.org/officeDocument/2006/relationships/hyperlink" Target="http://www.serbski-institut.de/cms/de/22/Niedersorbische-Forschungen" TargetMode="External"/><Relationship Id="rId111" Type="http://schemas.openxmlformats.org/officeDocument/2006/relationships/hyperlink" Target="http://www.dmlbs.ox.ac.uk/" TargetMode="External"/><Relationship Id="rId1" Type="http://schemas.openxmlformats.org/officeDocument/2006/relationships/hyperlink" Target="https://archive.org/details/deutscheswrterb00paulgoog" TargetMode="External"/><Relationship Id="rId6" Type="http://schemas.openxmlformats.org/officeDocument/2006/relationships/hyperlink" Target="http://www.dwds.de/" TargetMode="External"/><Relationship Id="rId15" Type="http://schemas.openxmlformats.org/officeDocument/2006/relationships/hyperlink" Target="http://woerterbuchnetz.de/BMZ/" TargetMode="External"/><Relationship Id="rId23" Type="http://schemas.openxmlformats.org/officeDocument/2006/relationships/hyperlink" Target="http://www.euskaltzaindia.eus/dok/eaeb/hiztegibatua/;http:/www.euskaltzaindia.eus/dok/eaeb/hiztegibatua/" TargetMode="External"/><Relationship Id="rId28" Type="http://schemas.openxmlformats.org/officeDocument/2006/relationships/hyperlink" Target="http://ssjc.ujc.cas.cz/" TargetMode="External"/><Relationship Id="rId36" Type="http://schemas.openxmlformats.org/officeDocument/2006/relationships/hyperlink" Target="https://archive.org/details/etymologicaldict00skeauoft" TargetMode="External"/><Relationship Id="rId49" Type="http://schemas.openxmlformats.org/officeDocument/2006/relationships/hyperlink" Target="http://www.greek-language.gr/greekLang/modern_greek/tools/lexica/triantafyllides/index.html" TargetMode="External"/><Relationship Id="rId57" Type="http://schemas.openxmlformats.org/officeDocument/2006/relationships/hyperlink" Target="http://edil.qub.ac.uk/" TargetMode="External"/><Relationship Id="rId106" Type="http://schemas.openxmlformats.org/officeDocument/2006/relationships/hyperlink" Target="http://www.academiadelallingua.com/diccionariu/index.php" TargetMode="External"/><Relationship Id="rId114" Type="http://schemas.openxmlformats.org/officeDocument/2006/relationships/hyperlink" Target="http://houaiss.uol.com.br/" TargetMode="External"/><Relationship Id="rId119" Type="http://schemas.openxmlformats.org/officeDocument/2006/relationships/hyperlink" Target="http://svenska.gu.se/forskning/li/projekt/so" TargetMode="External"/><Relationship Id="rId10" Type="http://schemas.openxmlformats.org/officeDocument/2006/relationships/hyperlink" Target="http://woerterbuchnetz.de/GWB/" TargetMode="External"/><Relationship Id="rId31" Type="http://schemas.openxmlformats.org/officeDocument/2006/relationships/hyperlink" Target="http://www.hist.uib.no/kalkar/" TargetMode="External"/><Relationship Id="rId44" Type="http://schemas.openxmlformats.org/officeDocument/2006/relationships/hyperlink" Target="http://atilf.atilf.fr/academie9.htm" TargetMode="External"/><Relationship Id="rId52" Type="http://schemas.openxmlformats.org/officeDocument/2006/relationships/hyperlink" Target="http://www.oqaasileriffik.gl/en/search/dictionary" TargetMode="External"/><Relationship Id="rId60" Type="http://schemas.openxmlformats.org/officeDocument/2006/relationships/hyperlink" Target="http://kaino.kotus.fi/cgi-bin/kks/kks_etusivu.cgi" TargetMode="External"/><Relationship Id="rId65" Type="http://schemas.openxmlformats.org/officeDocument/2006/relationships/hyperlink" Target="http://www.ics.cas.cz/index.php/cs/lexikograficke-oddleni/latinitatis-medii-aevi-lexicon" TargetMode="External"/><Relationship Id="rId73" Type="http://schemas.openxmlformats.org/officeDocument/2006/relationships/hyperlink" Target="http://www.nob-ordbok.uio.no/" TargetMode="External"/><Relationship Id="rId78" Type="http://schemas.openxmlformats.org/officeDocument/2006/relationships/hyperlink" Target="http://kpbc.umk.pl/dlibra/publication?id=17781" TargetMode="External"/><Relationship Id="rId81" Type="http://schemas.openxmlformats.org/officeDocument/2006/relationships/hyperlink" Target="http://dir.icm.edu.pl/pl/Slownik_geograficzny/" TargetMode="External"/><Relationship Id="rId86" Type="http://schemas.openxmlformats.org/officeDocument/2006/relationships/hyperlink" Target="http://www.sgr.fi/lexica/lexicaxv.html" TargetMode="External"/><Relationship Id="rId94" Type="http://schemas.openxmlformats.org/officeDocument/2006/relationships/hyperlink" Target="http://www.fran.si/" TargetMode="External"/><Relationship Id="rId99" Type="http://schemas.openxmlformats.org/officeDocument/2006/relationships/hyperlink" Target="https://spraakbanken.gu.se/eng/resource/dalin" TargetMode="External"/><Relationship Id="rId101" Type="http://schemas.openxmlformats.org/officeDocument/2006/relationships/hyperlink" Target="https://spraakbanken.gu.se/eng/resource/schlyter" TargetMode="External"/><Relationship Id="rId122" Type="http://schemas.openxmlformats.org/officeDocument/2006/relationships/drawing" Target="../drawings/drawing1.xml"/><Relationship Id="rId4" Type="http://schemas.openxmlformats.org/officeDocument/2006/relationships/hyperlink" Target="http://daten.digitale-sammlungen.de/~db/0007/bsb00070228/images/index.html?id=00070228&amp;fip=eayaewqfsdreayayztsyztsyztseayaxdsydsdaseaya&amp;no=5&amp;seite=7" TargetMode="External"/><Relationship Id="rId9" Type="http://schemas.openxmlformats.org/officeDocument/2006/relationships/hyperlink" Target="http://woerterbuchnetz.de/Adelung/" TargetMode="External"/><Relationship Id="rId13" Type="http://schemas.openxmlformats.org/officeDocument/2006/relationships/hyperlink" Target="http://woerterbuchnetz.de/PfWB/" TargetMode="External"/><Relationship Id="rId18" Type="http://schemas.openxmlformats.org/officeDocument/2006/relationships/hyperlink" Target="http://www.idiotikon.ch/" TargetMode="External"/><Relationship Id="rId39" Type="http://schemas.openxmlformats.org/officeDocument/2006/relationships/hyperlink" Target="http://quod.lib.umich.edu/m/med/" TargetMode="External"/><Relationship Id="rId109" Type="http://schemas.openxmlformats.org/officeDocument/2006/relationships/hyperlink" Target="http://www.uni-goettingen.de/de/118878.html" TargetMode="External"/><Relationship Id="rId34" Type="http://schemas.openxmlformats.org/officeDocument/2006/relationships/hyperlink" Target="http://gtb.inl.nl/?owner=WNT" TargetMode="External"/><Relationship Id="rId50" Type="http://schemas.openxmlformats.org/officeDocument/2006/relationships/hyperlink" Target="http://www.tlg.uci.edu/lsj/" TargetMode="External"/><Relationship Id="rId55" Type="http://schemas.openxmlformats.org/officeDocument/2006/relationships/hyperlink" Target="http://breis.focloir.ie/en/fgb/" TargetMode="External"/><Relationship Id="rId76" Type="http://schemas.openxmlformats.org/officeDocument/2006/relationships/hyperlink" Target="http://www.rcin.org.pl/publication/39990" TargetMode="External"/><Relationship Id="rId97" Type="http://schemas.openxmlformats.org/officeDocument/2006/relationships/hyperlink" Target="http://www.rae.es/recursos/diccionarios/drae" TargetMode="External"/><Relationship Id="rId104" Type="http://schemas.openxmlformats.org/officeDocument/2006/relationships/hyperlink" Target="http://geiriadur.ac.uk/gpc/gpc.html" TargetMode="External"/><Relationship Id="rId120" Type="http://schemas.openxmlformats.org/officeDocument/2006/relationships/hyperlink" Target="http://www.lkz.lt/startas.htm" TargetMode="External"/><Relationship Id="rId7" Type="http://schemas.openxmlformats.org/officeDocument/2006/relationships/hyperlink" Target="http://www.owid.de/wb/dfwb/start.html" TargetMode="External"/><Relationship Id="rId71" Type="http://schemas.openxmlformats.org/officeDocument/2006/relationships/hyperlink" Target="http://www.ling.helsinki.fi/~rueter/PaasonenMW.shtml" TargetMode="External"/><Relationship Id="rId92" Type="http://schemas.openxmlformats.org/officeDocument/2006/relationships/hyperlink" Target="http://slovniky.juls.savba.sk/" TargetMode="External"/><Relationship Id="rId2" Type="http://schemas.openxmlformats.org/officeDocument/2006/relationships/hyperlink" Target="https://archive.org/details/Sanders-Daniel-Woerterbuch-der-Deutschen-Sprache" TargetMode="External"/><Relationship Id="rId29" Type="http://schemas.openxmlformats.org/officeDocument/2006/relationships/hyperlink" Target="http://runeberg.org/danetym/" TargetMode="External"/><Relationship Id="rId24" Type="http://schemas.openxmlformats.org/officeDocument/2006/relationships/hyperlink" Target="http://ibl.bas.bg/lib/Starobalgarski_rechnik_uvod_tom1/" TargetMode="External"/><Relationship Id="rId40" Type="http://schemas.openxmlformats.org/officeDocument/2006/relationships/hyperlink" Target="http://www.doe.utoronto.ca/" TargetMode="External"/><Relationship Id="rId45" Type="http://schemas.openxmlformats.org/officeDocument/2006/relationships/hyperlink" Target="http://atilf.atilf.fr/tlfi.htm" TargetMode="External"/><Relationship Id="rId66" Type="http://schemas.openxmlformats.org/officeDocument/2006/relationships/hyperlink" Target="http://scriptores.pl/elexicon" TargetMode="External"/><Relationship Id="rId87" Type="http://schemas.openxmlformats.org/officeDocument/2006/relationships/hyperlink" Target="http://www.dsl.ac.uk/" TargetMode="External"/><Relationship Id="rId110" Type="http://schemas.openxmlformats.org/officeDocument/2006/relationships/hyperlink" Target="http://woerterbuchnetz.de/cgi-bin/WBNetz/wbgui_py?sigle=LEI&amp;lemid=YA00001&amp;mode=Vernetzung&amp;hitlist=&amp;patternlist=&amp;mainmode=" TargetMode="External"/><Relationship Id="rId115" Type="http://schemas.openxmlformats.org/officeDocument/2006/relationships/hyperlink" Target="http://www.btslovar.ru/"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997"/>
  <sheetViews>
    <sheetView tabSelected="1" topLeftCell="A68" workbookViewId="0">
      <selection activeCell="J85" sqref="J85"/>
    </sheetView>
  </sheetViews>
  <sheetFormatPr defaultColWidth="15.140625" defaultRowHeight="15" customHeight="1" x14ac:dyDescent="0.25"/>
  <cols>
    <col min="1" max="3" width="8" customWidth="1"/>
    <col min="4" max="4" width="38.140625" customWidth="1"/>
    <col min="5" max="73" width="8" customWidth="1"/>
  </cols>
  <sheetData>
    <row r="1" spans="1:73" x14ac:dyDescent="0.25">
      <c r="B1" s="1" t="s">
        <v>0</v>
      </c>
      <c r="D1" s="2"/>
    </row>
    <row r="2" spans="1:73" x14ac:dyDescent="0.25">
      <c r="D2" s="2"/>
      <c r="M2" s="3" t="s">
        <v>1</v>
      </c>
      <c r="AU2" s="4" t="s">
        <v>2</v>
      </c>
      <c r="BI2" s="4" t="s">
        <v>3</v>
      </c>
    </row>
    <row r="3" spans="1:73" x14ac:dyDescent="0.25">
      <c r="D3" s="2"/>
      <c r="G3" s="5"/>
      <c r="J3" s="6"/>
      <c r="K3" s="6"/>
      <c r="L3" s="7" t="s">
        <v>4</v>
      </c>
      <c r="M3" s="7" t="s">
        <v>5</v>
      </c>
      <c r="N3" s="7"/>
      <c r="O3" s="7"/>
      <c r="P3" s="7" t="s">
        <v>6</v>
      </c>
      <c r="Q3" s="6"/>
      <c r="R3" s="6"/>
      <c r="S3" s="6"/>
      <c r="T3" s="6"/>
      <c r="U3" s="6"/>
      <c r="V3" s="6"/>
      <c r="W3" s="7" t="s">
        <v>7</v>
      </c>
      <c r="X3" s="6"/>
      <c r="Y3" s="6"/>
      <c r="Z3" s="6"/>
      <c r="AA3" s="6"/>
      <c r="AB3" s="7" t="s">
        <v>8</v>
      </c>
      <c r="AC3" s="6"/>
      <c r="AD3" s="7" t="s">
        <v>9</v>
      </c>
      <c r="AE3" s="6"/>
      <c r="AF3" s="6"/>
      <c r="AG3" s="6"/>
      <c r="AH3" s="6"/>
      <c r="AI3" s="6"/>
      <c r="AJ3" s="6"/>
      <c r="AK3" s="6"/>
      <c r="AL3" s="6"/>
      <c r="AM3" s="6"/>
      <c r="AN3" s="6"/>
      <c r="AO3" s="6"/>
      <c r="AP3" s="6"/>
      <c r="AQ3" s="6"/>
      <c r="AR3" s="6"/>
      <c r="AS3" s="6"/>
      <c r="AT3" s="6"/>
      <c r="AU3" s="7" t="s">
        <v>10</v>
      </c>
      <c r="AV3" s="6"/>
      <c r="AW3" s="7" t="s">
        <v>11</v>
      </c>
      <c r="AX3" s="6"/>
      <c r="AY3" s="6"/>
      <c r="AZ3" s="6"/>
      <c r="BA3" s="6"/>
      <c r="BB3" s="7" t="s">
        <v>12</v>
      </c>
      <c r="BC3" s="6"/>
      <c r="BD3" s="6"/>
      <c r="BE3" s="6"/>
      <c r="BF3" s="7" t="s">
        <v>13</v>
      </c>
      <c r="BG3" s="6"/>
      <c r="BH3" s="6"/>
      <c r="BI3" s="7" t="s">
        <v>14</v>
      </c>
      <c r="BK3" s="7" t="s">
        <v>15</v>
      </c>
      <c r="BL3" s="6"/>
      <c r="BM3" s="6"/>
      <c r="BN3" s="6"/>
      <c r="BO3" s="7" t="s">
        <v>16</v>
      </c>
      <c r="BP3" s="6"/>
      <c r="BQ3" s="6"/>
      <c r="BR3" s="6"/>
      <c r="BS3" s="7" t="s">
        <v>17</v>
      </c>
      <c r="BT3" s="6"/>
      <c r="BU3" s="6"/>
    </row>
    <row r="4" spans="1:73" x14ac:dyDescent="0.25">
      <c r="A4" s="6"/>
      <c r="B4" s="1" t="s">
        <v>18</v>
      </c>
      <c r="C4" s="8"/>
      <c r="D4" s="1"/>
      <c r="E4" s="9"/>
      <c r="F4" s="9"/>
      <c r="G4" s="5"/>
      <c r="H4" s="9"/>
      <c r="I4" s="9"/>
      <c r="J4" s="6"/>
      <c r="K4" s="6"/>
      <c r="L4" s="7" t="s">
        <v>19</v>
      </c>
      <c r="M4" s="6" t="s">
        <v>20</v>
      </c>
      <c r="N4" s="6" t="s">
        <v>21</v>
      </c>
      <c r="O4" s="6" t="s">
        <v>22</v>
      </c>
      <c r="P4" s="6" t="s">
        <v>23</v>
      </c>
      <c r="Q4" s="6" t="s">
        <v>24</v>
      </c>
      <c r="R4" s="6" t="s">
        <v>25</v>
      </c>
      <c r="S4" s="6" t="s">
        <v>26</v>
      </c>
      <c r="T4" s="6" t="s">
        <v>27</v>
      </c>
      <c r="U4" s="6" t="s">
        <v>28</v>
      </c>
      <c r="V4" s="6" t="s">
        <v>29</v>
      </c>
      <c r="W4" s="6" t="s">
        <v>30</v>
      </c>
      <c r="X4" s="6" t="s">
        <v>31</v>
      </c>
      <c r="Y4" s="6" t="s">
        <v>32</v>
      </c>
      <c r="Z4" s="6" t="s">
        <v>33</v>
      </c>
      <c r="AA4" s="6" t="s">
        <v>34</v>
      </c>
      <c r="AB4" s="6" t="s">
        <v>35</v>
      </c>
      <c r="AC4" s="6" t="s">
        <v>778</v>
      </c>
      <c r="AD4" s="66" t="s">
        <v>779</v>
      </c>
      <c r="AE4" s="66" t="s">
        <v>780</v>
      </c>
      <c r="AF4" s="6" t="s">
        <v>36</v>
      </c>
      <c r="AG4" s="6" t="s">
        <v>37</v>
      </c>
      <c r="AH4" s="6" t="s">
        <v>38</v>
      </c>
      <c r="AI4" s="6" t="s">
        <v>39</v>
      </c>
      <c r="AJ4" s="6" t="s">
        <v>40</v>
      </c>
      <c r="AK4" s="6" t="s">
        <v>41</v>
      </c>
      <c r="AL4" s="6" t="s">
        <v>42</v>
      </c>
      <c r="AM4" s="6" t="s">
        <v>43</v>
      </c>
      <c r="AN4" s="66" t="s">
        <v>781</v>
      </c>
      <c r="AO4" s="6" t="s">
        <v>44</v>
      </c>
      <c r="AP4" s="6" t="s">
        <v>45</v>
      </c>
      <c r="AQ4" s="6" t="s">
        <v>46</v>
      </c>
      <c r="AR4" s="6" t="s">
        <v>47</v>
      </c>
      <c r="AS4" s="6" t="s">
        <v>48</v>
      </c>
      <c r="AT4" s="6" t="s">
        <v>49</v>
      </c>
      <c r="AU4" s="6" t="s">
        <v>50</v>
      </c>
      <c r="AV4" s="6" t="s">
        <v>51</v>
      </c>
      <c r="AW4" s="6" t="s">
        <v>52</v>
      </c>
      <c r="AX4" s="6" t="s">
        <v>53</v>
      </c>
      <c r="AY4" s="6" t="s">
        <v>54</v>
      </c>
      <c r="AZ4" s="6" t="s">
        <v>55</v>
      </c>
      <c r="BA4" s="6" t="s">
        <v>56</v>
      </c>
      <c r="BB4" s="6" t="s">
        <v>57</v>
      </c>
      <c r="BC4" s="6" t="s">
        <v>58</v>
      </c>
      <c r="BD4" s="6" t="s">
        <v>59</v>
      </c>
      <c r="BE4" s="6" t="s">
        <v>60</v>
      </c>
      <c r="BF4" s="6" t="s">
        <v>61</v>
      </c>
      <c r="BG4" s="6" t="s">
        <v>62</v>
      </c>
      <c r="BH4" s="6" t="s">
        <v>63</v>
      </c>
      <c r="BI4" s="6" t="s">
        <v>64</v>
      </c>
      <c r="BJ4" s="6" t="s">
        <v>65</v>
      </c>
      <c r="BK4" s="6" t="s">
        <v>66</v>
      </c>
      <c r="BL4" s="6" t="s">
        <v>67</v>
      </c>
      <c r="BM4" s="6" t="s">
        <v>68</v>
      </c>
      <c r="BN4" s="6" t="s">
        <v>69</v>
      </c>
      <c r="BO4" s="6" t="s">
        <v>70</v>
      </c>
      <c r="BP4" s="6" t="s">
        <v>71</v>
      </c>
      <c r="BQ4" s="6" t="s">
        <v>72</v>
      </c>
      <c r="BR4" s="6" t="s">
        <v>73</v>
      </c>
      <c r="BS4" s="6" t="s">
        <v>74</v>
      </c>
      <c r="BT4" s="6" t="s">
        <v>75</v>
      </c>
      <c r="BU4" s="6" t="s">
        <v>76</v>
      </c>
    </row>
    <row r="5" spans="1:73" x14ac:dyDescent="0.25">
      <c r="A5" s="7" t="s">
        <v>77</v>
      </c>
      <c r="B5" s="10" t="s">
        <v>78</v>
      </c>
      <c r="C5" s="10" t="s">
        <v>79</v>
      </c>
      <c r="D5" s="10" t="s">
        <v>80</v>
      </c>
      <c r="E5" s="10" t="s">
        <v>81</v>
      </c>
      <c r="F5" s="10" t="s">
        <v>82</v>
      </c>
      <c r="G5" s="11" t="s">
        <v>83</v>
      </c>
      <c r="H5" s="10" t="s">
        <v>84</v>
      </c>
      <c r="I5" s="10" t="s">
        <v>85</v>
      </c>
      <c r="J5" s="7" t="s">
        <v>86</v>
      </c>
      <c r="K5" s="7" t="s">
        <v>87</v>
      </c>
      <c r="L5" s="7"/>
    </row>
    <row r="6" spans="1:73" x14ac:dyDescent="0.25">
      <c r="A6" s="6" t="s">
        <v>88</v>
      </c>
      <c r="B6" s="6" t="s">
        <v>89</v>
      </c>
      <c r="C6" s="8" t="s">
        <v>90</v>
      </c>
      <c r="D6" s="8" t="s">
        <v>91</v>
      </c>
      <c r="E6" s="8" t="s">
        <v>92</v>
      </c>
      <c r="F6" s="8"/>
      <c r="G6" s="12" t="str">
        <f>HYPERLINK("https://archive.org/details/deutscheswrterb00paulgoog","https://archive.org/details/deutscheswrterb00paulgoog")</f>
        <v>https://archive.org/details/deutscheswrterb00paulgoog</v>
      </c>
      <c r="H6" s="8" t="s">
        <v>93</v>
      </c>
      <c r="I6" s="8" t="s">
        <v>94</v>
      </c>
      <c r="J6" s="6" t="s">
        <v>95</v>
      </c>
      <c r="K6" s="8" t="s">
        <v>96</v>
      </c>
      <c r="M6" s="2" t="s">
        <v>97</v>
      </c>
      <c r="Q6" s="2" t="s">
        <v>97</v>
      </c>
      <c r="W6" s="2" t="s">
        <v>97</v>
      </c>
      <c r="AA6" s="2" t="s">
        <v>97</v>
      </c>
      <c r="AB6" s="2" t="s">
        <v>97</v>
      </c>
      <c r="AD6" s="2" t="s">
        <v>97</v>
      </c>
      <c r="AF6" s="2" t="s">
        <v>97</v>
      </c>
      <c r="AI6" s="2" t="s">
        <v>97</v>
      </c>
      <c r="AJ6" s="2" t="s">
        <v>97</v>
      </c>
      <c r="AN6" s="2" t="s">
        <v>97</v>
      </c>
      <c r="AO6" s="2" t="s">
        <v>97</v>
      </c>
      <c r="AP6" s="2" t="s">
        <v>97</v>
      </c>
      <c r="AQ6" s="2" t="s">
        <v>97</v>
      </c>
      <c r="AT6" s="2" t="s">
        <v>97</v>
      </c>
      <c r="AV6" s="2" t="s">
        <v>97</v>
      </c>
      <c r="AX6" s="2" t="s">
        <v>97</v>
      </c>
      <c r="BB6" s="2" t="s">
        <v>97</v>
      </c>
      <c r="BH6" s="2" t="s">
        <v>97</v>
      </c>
      <c r="BI6" s="2" t="s">
        <v>97</v>
      </c>
      <c r="BK6" s="2" t="s">
        <v>97</v>
      </c>
      <c r="BO6" s="2" t="s">
        <v>97</v>
      </c>
      <c r="BU6" s="2" t="s">
        <v>97</v>
      </c>
    </row>
    <row r="7" spans="1:73" x14ac:dyDescent="0.25">
      <c r="A7" s="6"/>
      <c r="B7" s="6" t="s">
        <v>89</v>
      </c>
      <c r="C7" s="8" t="s">
        <v>90</v>
      </c>
      <c r="D7" s="8" t="s">
        <v>98</v>
      </c>
      <c r="E7" s="8" t="s">
        <v>99</v>
      </c>
      <c r="F7" s="8"/>
      <c r="G7" s="13" t="str">
        <f>HYPERLINK("https://archive.org/details/Sanders-Daniel-Woerterbuch-der-Deutschen-Sprache","Erster Band A - K: https://archive.org/details/Sanders-Daniel-Woerterbuch-der-Deutschen-Sprache, Zweiter Band erste Hälfte L - R: https://archive.org/details/Sanders-Daniel-Woerterbuch-der-Deutschen-Sprache-Zweiter-Band-1")</f>
        <v>Erster Band A - K: https://archive.org/details/Sanders-Daniel-Woerterbuch-der-Deutschen-Sprache, Zweiter Band erste Hälfte L - R: https://archive.org/details/Sanders-Daniel-Woerterbuch-der-Deutschen-Sprache-Zweiter-Band-1</v>
      </c>
      <c r="H7" s="8" t="s">
        <v>93</v>
      </c>
      <c r="I7" s="8" t="s">
        <v>100</v>
      </c>
      <c r="J7" s="6" t="s">
        <v>95</v>
      </c>
      <c r="K7" s="8" t="s">
        <v>96</v>
      </c>
      <c r="M7" s="2" t="s">
        <v>97</v>
      </c>
      <c r="Q7" s="2" t="s">
        <v>97</v>
      </c>
      <c r="W7" s="2" t="s">
        <v>97</v>
      </c>
      <c r="Y7" s="2" t="s">
        <v>97</v>
      </c>
      <c r="AB7" s="2" t="s">
        <v>97</v>
      </c>
      <c r="AD7" s="2" t="s">
        <v>97</v>
      </c>
      <c r="AF7" s="2" t="s">
        <v>97</v>
      </c>
      <c r="AI7" s="2" t="s">
        <v>97</v>
      </c>
      <c r="AJ7" s="2" t="s">
        <v>97</v>
      </c>
      <c r="AK7" s="2" t="s">
        <v>97</v>
      </c>
      <c r="AM7" s="2" t="s">
        <v>97</v>
      </c>
      <c r="AN7" s="2" t="s">
        <v>97</v>
      </c>
      <c r="AQ7" s="2" t="s">
        <v>97</v>
      </c>
      <c r="AV7" s="2" t="s">
        <v>97</v>
      </c>
      <c r="AX7" s="2" t="s">
        <v>97</v>
      </c>
      <c r="BB7" s="2" t="s">
        <v>97</v>
      </c>
      <c r="BH7" s="2" t="s">
        <v>97</v>
      </c>
      <c r="BI7" s="2" t="s">
        <v>97</v>
      </c>
      <c r="BK7" s="2" t="s">
        <v>97</v>
      </c>
      <c r="BO7" s="2" t="s">
        <v>97</v>
      </c>
      <c r="BU7" s="2" t="s">
        <v>97</v>
      </c>
    </row>
    <row r="8" spans="1:73" x14ac:dyDescent="0.25">
      <c r="A8" s="6"/>
      <c r="B8" s="6" t="s">
        <v>89</v>
      </c>
      <c r="C8" s="8" t="s">
        <v>90</v>
      </c>
      <c r="D8" s="14" t="s">
        <v>101</v>
      </c>
      <c r="E8" s="8" t="s">
        <v>102</v>
      </c>
      <c r="F8" s="8"/>
      <c r="G8" s="13" t="str">
        <f>HYPERLINK("https://archive.org/details/wrterbuchdeutsc03sandgoog","https://archive.org/details/wrterbuchdeutsc03sandgoog")</f>
        <v>https://archive.org/details/wrterbuchdeutsc03sandgoog</v>
      </c>
      <c r="H8" s="8" t="s">
        <v>93</v>
      </c>
      <c r="I8" s="8" t="s">
        <v>100</v>
      </c>
      <c r="J8" s="6" t="s">
        <v>95</v>
      </c>
      <c r="K8" s="8" t="s">
        <v>96</v>
      </c>
      <c r="M8" s="2" t="s">
        <v>97</v>
      </c>
      <c r="Q8" s="2" t="s">
        <v>97</v>
      </c>
      <c r="W8" s="2" t="s">
        <v>97</v>
      </c>
      <c r="X8" s="2" t="s">
        <v>97</v>
      </c>
      <c r="Y8" s="2" t="s">
        <v>97</v>
      </c>
      <c r="AB8" s="2" t="s">
        <v>97</v>
      </c>
      <c r="AD8" s="2" t="s">
        <v>97</v>
      </c>
      <c r="AF8" s="2" t="s">
        <v>97</v>
      </c>
      <c r="AI8" s="2" t="s">
        <v>97</v>
      </c>
      <c r="AM8" s="2" t="s">
        <v>97</v>
      </c>
      <c r="AN8" s="2" t="s">
        <v>97</v>
      </c>
      <c r="AQ8" s="2" t="s">
        <v>97</v>
      </c>
      <c r="AT8" s="2" t="s">
        <v>97</v>
      </c>
      <c r="AV8" s="2" t="s">
        <v>97</v>
      </c>
      <c r="AX8" s="2" t="s">
        <v>97</v>
      </c>
      <c r="BB8" s="2" t="s">
        <v>97</v>
      </c>
      <c r="BH8" s="2" t="s">
        <v>97</v>
      </c>
      <c r="BI8" s="2" t="s">
        <v>97</v>
      </c>
      <c r="BK8" s="2" t="s">
        <v>97</v>
      </c>
      <c r="BO8" s="2" t="s">
        <v>97</v>
      </c>
      <c r="BU8" s="2" t="s">
        <v>97</v>
      </c>
    </row>
    <row r="9" spans="1:73" x14ac:dyDescent="0.25">
      <c r="A9" s="6"/>
      <c r="B9" s="6" t="s">
        <v>89</v>
      </c>
      <c r="C9" s="8" t="s">
        <v>90</v>
      </c>
      <c r="D9" s="8" t="s">
        <v>98</v>
      </c>
      <c r="E9" s="8" t="s">
        <v>99</v>
      </c>
      <c r="F9" s="8"/>
      <c r="G9" s="13" t="s">
        <v>103</v>
      </c>
      <c r="H9" s="8" t="s">
        <v>104</v>
      </c>
      <c r="I9" s="8" t="s">
        <v>105</v>
      </c>
      <c r="J9" s="6" t="s">
        <v>95</v>
      </c>
      <c r="K9" s="8" t="s">
        <v>96</v>
      </c>
      <c r="M9" s="2" t="s">
        <v>97</v>
      </c>
      <c r="Q9" s="2" t="s">
        <v>97</v>
      </c>
      <c r="W9" s="2" t="s">
        <v>97</v>
      </c>
      <c r="Y9" s="2" t="s">
        <v>97</v>
      </c>
      <c r="AB9" s="2" t="s">
        <v>97</v>
      </c>
      <c r="AD9" s="2" t="s">
        <v>97</v>
      </c>
      <c r="AF9" s="2" t="s">
        <v>97</v>
      </c>
      <c r="AI9" s="2" t="s">
        <v>97</v>
      </c>
      <c r="AJ9" s="2" t="s">
        <v>97</v>
      </c>
      <c r="AK9" s="2" t="s">
        <v>97</v>
      </c>
      <c r="AM9" s="2" t="s">
        <v>97</v>
      </c>
      <c r="AN9" s="2" t="s">
        <v>97</v>
      </c>
      <c r="AO9" s="2" t="s">
        <v>97</v>
      </c>
      <c r="AQ9" s="2" t="s">
        <v>97</v>
      </c>
      <c r="AV9" s="2" t="s">
        <v>97</v>
      </c>
      <c r="AX9" s="2" t="s">
        <v>97</v>
      </c>
      <c r="BB9" s="2" t="s">
        <v>97</v>
      </c>
      <c r="BH9" s="2" t="s">
        <v>97</v>
      </c>
      <c r="BI9" s="2" t="s">
        <v>97</v>
      </c>
      <c r="BK9" s="2" t="s">
        <v>97</v>
      </c>
      <c r="BO9" s="2" t="s">
        <v>97</v>
      </c>
      <c r="BU9" s="2" t="s">
        <v>97</v>
      </c>
    </row>
    <row r="10" spans="1:73" x14ac:dyDescent="0.25">
      <c r="A10" s="6"/>
      <c r="B10" s="6" t="s">
        <v>89</v>
      </c>
      <c r="C10" s="8" t="s">
        <v>90</v>
      </c>
      <c r="D10" s="14" t="s">
        <v>106</v>
      </c>
      <c r="E10" s="6" t="s">
        <v>107</v>
      </c>
      <c r="F10" s="8"/>
      <c r="G10" s="13" t="s">
        <v>108</v>
      </c>
      <c r="H10" s="8" t="s">
        <v>109</v>
      </c>
      <c r="I10" s="8" t="s">
        <v>110</v>
      </c>
      <c r="J10" s="6" t="s">
        <v>111</v>
      </c>
      <c r="K10" s="8" t="s">
        <v>96</v>
      </c>
      <c r="M10" s="2" t="s">
        <v>97</v>
      </c>
      <c r="Q10" s="2" t="s">
        <v>97</v>
      </c>
      <c r="W10" s="2" t="s">
        <v>97</v>
      </c>
      <c r="Y10" s="2" t="s">
        <v>97</v>
      </c>
      <c r="AA10" s="2" t="s">
        <v>97</v>
      </c>
      <c r="AB10" s="2" t="s">
        <v>97</v>
      </c>
      <c r="AD10" s="2" t="s">
        <v>97</v>
      </c>
      <c r="AF10" s="2" t="s">
        <v>97</v>
      </c>
      <c r="AI10" s="2" t="s">
        <v>97</v>
      </c>
      <c r="AJ10" s="2" t="s">
        <v>97</v>
      </c>
      <c r="AK10" s="2" t="s">
        <v>97</v>
      </c>
      <c r="AM10" s="2" t="s">
        <v>97</v>
      </c>
      <c r="AN10" s="2" t="s">
        <v>97</v>
      </c>
      <c r="AP10" s="2" t="s">
        <v>97</v>
      </c>
      <c r="AQ10" s="2" t="s">
        <v>97</v>
      </c>
      <c r="AU10" s="2" t="s">
        <v>97</v>
      </c>
      <c r="AY10" s="2" t="s">
        <v>97</v>
      </c>
      <c r="BB10" s="2" t="s">
        <v>97</v>
      </c>
      <c r="BH10" s="2" t="s">
        <v>97</v>
      </c>
      <c r="BI10" s="2" t="s">
        <v>97</v>
      </c>
      <c r="BK10" s="2" t="s">
        <v>97</v>
      </c>
      <c r="BP10" s="2" t="s">
        <v>97</v>
      </c>
      <c r="BU10" s="2" t="s">
        <v>97</v>
      </c>
    </row>
    <row r="11" spans="1:73" x14ac:dyDescent="0.25">
      <c r="A11" s="6" t="s">
        <v>88</v>
      </c>
      <c r="B11" s="6" t="s">
        <v>89</v>
      </c>
      <c r="C11" s="8" t="s">
        <v>90</v>
      </c>
      <c r="D11" s="8" t="s">
        <v>112</v>
      </c>
      <c r="E11" s="8" t="s">
        <v>113</v>
      </c>
      <c r="F11" s="8"/>
      <c r="G11" s="12" t="str">
        <f>HYPERLINK("http://daten.digitale-sammlungen.de/~db/0007/bsb00070228/images/index.html?id=00070228&amp;fip=eayaewqfsdreayayztsyztsyztseayaxdsydsdaseaya&amp;no=5&amp;seite=7","http://daten.digitale-sammlungen.de/~db/0007/bsb00070228/images/index.html?id=00070228&amp;fip=eayaewqfsdreayayztsyztsyztseayaxdsydsdaseaya&amp;no=5&amp;seite=7")</f>
        <v>http://daten.digitale-sammlungen.de/~db/0007/bsb00070228/images/index.html?id=00070228&amp;fip=eayaewqfsdreayayztsyztsyztseayaxdsydsdaseaya&amp;no=5&amp;seite=7</v>
      </c>
      <c r="H11" s="8" t="s">
        <v>114</v>
      </c>
      <c r="I11" s="8" t="s">
        <v>115</v>
      </c>
      <c r="J11" s="6" t="s">
        <v>116</v>
      </c>
      <c r="K11" s="8" t="s">
        <v>96</v>
      </c>
      <c r="M11" s="2" t="s">
        <v>97</v>
      </c>
      <c r="Q11" s="2" t="s">
        <v>97</v>
      </c>
      <c r="W11" s="2" t="s">
        <v>97</v>
      </c>
      <c r="Y11" s="2" t="s">
        <v>97</v>
      </c>
      <c r="AA11" s="2" t="s">
        <v>97</v>
      </c>
      <c r="AB11" s="2" t="s">
        <v>97</v>
      </c>
      <c r="AD11" s="2" t="s">
        <v>97</v>
      </c>
      <c r="AF11" s="2" t="s">
        <v>97</v>
      </c>
      <c r="AI11" s="2" t="s">
        <v>97</v>
      </c>
      <c r="AJ11" s="2" t="s">
        <v>97</v>
      </c>
      <c r="AK11" s="2" t="s">
        <v>97</v>
      </c>
      <c r="AN11" s="2" t="s">
        <v>97</v>
      </c>
      <c r="AP11" s="2" t="s">
        <v>97</v>
      </c>
      <c r="AQ11" s="2" t="s">
        <v>97</v>
      </c>
      <c r="AT11" s="2" t="s">
        <v>97</v>
      </c>
      <c r="AV11" s="2" t="s">
        <v>97</v>
      </c>
      <c r="AX11" s="2" t="s">
        <v>97</v>
      </c>
      <c r="BB11" s="2" t="s">
        <v>97</v>
      </c>
      <c r="BH11" s="2" t="s">
        <v>97</v>
      </c>
      <c r="BI11" s="2" t="s">
        <v>97</v>
      </c>
      <c r="BK11" s="2" t="s">
        <v>97</v>
      </c>
      <c r="BO11" s="2" t="s">
        <v>97</v>
      </c>
      <c r="BU11" s="2" t="s">
        <v>97</v>
      </c>
    </row>
    <row r="12" spans="1:73" x14ac:dyDescent="0.25">
      <c r="A12" s="6"/>
      <c r="B12" s="6" t="s">
        <v>89</v>
      </c>
      <c r="C12" s="8" t="s">
        <v>90</v>
      </c>
      <c r="D12" s="8" t="s">
        <v>117</v>
      </c>
      <c r="E12" s="8" t="s">
        <v>118</v>
      </c>
      <c r="F12" s="8" t="s">
        <v>119</v>
      </c>
      <c r="G12" s="13" t="str">
        <f>HYPERLINK("http://zwei.dwds.de/wb","http://zwei.dwds.de/wb")</f>
        <v>http://zwei.dwds.de/wb</v>
      </c>
      <c r="H12" s="8" t="s">
        <v>120</v>
      </c>
      <c r="I12" s="8" t="s">
        <v>121</v>
      </c>
      <c r="J12" s="6" t="s">
        <v>122</v>
      </c>
      <c r="K12" s="6" t="s">
        <v>123</v>
      </c>
      <c r="M12" s="2" t="s">
        <v>97</v>
      </c>
      <c r="Q12" s="2" t="s">
        <v>97</v>
      </c>
      <c r="W12" s="2" t="s">
        <v>97</v>
      </c>
      <c r="Y12" s="2" t="s">
        <v>97</v>
      </c>
      <c r="AB12" s="2" t="s">
        <v>97</v>
      </c>
      <c r="AD12" s="2" t="s">
        <v>97</v>
      </c>
      <c r="AF12" s="2" t="s">
        <v>97</v>
      </c>
      <c r="AI12" s="2" t="s">
        <v>97</v>
      </c>
      <c r="AL12" s="2" t="s">
        <v>97</v>
      </c>
      <c r="AN12" s="2" t="s">
        <v>97</v>
      </c>
      <c r="AO12" s="2" t="s">
        <v>97</v>
      </c>
      <c r="AQ12" s="2" t="s">
        <v>97</v>
      </c>
      <c r="AU12" s="2" t="s">
        <v>97</v>
      </c>
      <c r="AZ12" s="2" t="s">
        <v>97</v>
      </c>
      <c r="BD12" s="2" t="s">
        <v>97</v>
      </c>
      <c r="BF12" s="2" t="s">
        <v>97</v>
      </c>
      <c r="BJ12" s="2" t="s">
        <v>97</v>
      </c>
      <c r="BK12" s="2" t="s">
        <v>97</v>
      </c>
      <c r="BQ12" s="2" t="s">
        <v>97</v>
      </c>
      <c r="BU12" s="2" t="s">
        <v>97</v>
      </c>
    </row>
    <row r="13" spans="1:73" x14ac:dyDescent="0.25">
      <c r="A13" s="6" t="s">
        <v>88</v>
      </c>
      <c r="B13" s="6" t="s">
        <v>89</v>
      </c>
      <c r="C13" s="8" t="s">
        <v>90</v>
      </c>
      <c r="D13" s="8" t="s">
        <v>124</v>
      </c>
      <c r="E13" s="8" t="s">
        <v>125</v>
      </c>
      <c r="F13" s="8"/>
      <c r="G13" s="13" t="str">
        <f>HYPERLINK("http://www.dwds.de/","www.dwds.de")</f>
        <v>www.dwds.de</v>
      </c>
      <c r="H13" s="8" t="s">
        <v>120</v>
      </c>
      <c r="I13" s="8" t="s">
        <v>126</v>
      </c>
      <c r="J13" s="6" t="s">
        <v>122</v>
      </c>
      <c r="K13" s="6" t="s">
        <v>123</v>
      </c>
      <c r="M13" s="2" t="s">
        <v>97</v>
      </c>
      <c r="Q13" s="2" t="s">
        <v>97</v>
      </c>
      <c r="W13" s="2" t="s">
        <v>97</v>
      </c>
      <c r="Y13" s="2" t="s">
        <v>97</v>
      </c>
      <c r="AA13" s="2" t="s">
        <v>97</v>
      </c>
      <c r="AB13" s="2" t="s">
        <v>97</v>
      </c>
      <c r="AD13" s="2" t="s">
        <v>97</v>
      </c>
      <c r="AF13" s="2" t="s">
        <v>97</v>
      </c>
      <c r="AI13" s="2" t="s">
        <v>97</v>
      </c>
      <c r="AJ13" s="2" t="s">
        <v>97</v>
      </c>
      <c r="AK13" s="2" t="s">
        <v>97</v>
      </c>
      <c r="AN13" s="2" t="s">
        <v>97</v>
      </c>
      <c r="AP13" s="2" t="s">
        <v>97</v>
      </c>
      <c r="AQ13" s="2" t="s">
        <v>97</v>
      </c>
      <c r="AT13" s="2" t="s">
        <v>97</v>
      </c>
      <c r="AU13" s="2" t="s">
        <v>97</v>
      </c>
      <c r="AZ13" s="2" t="s">
        <v>97</v>
      </c>
      <c r="BD13" s="2" t="s">
        <v>97</v>
      </c>
      <c r="BF13" s="2" t="s">
        <v>97</v>
      </c>
      <c r="BG13" s="2" t="s">
        <v>97</v>
      </c>
      <c r="BJ13" s="2" t="s">
        <v>97</v>
      </c>
      <c r="BK13" s="2" t="s">
        <v>97</v>
      </c>
      <c r="BQ13" s="2" t="s">
        <v>97</v>
      </c>
      <c r="BT13" s="2" t="s">
        <v>97</v>
      </c>
    </row>
    <row r="14" spans="1:73" x14ac:dyDescent="0.25">
      <c r="A14" s="6" t="s">
        <v>88</v>
      </c>
      <c r="B14" s="6" t="s">
        <v>89</v>
      </c>
      <c r="C14" s="8" t="s">
        <v>90</v>
      </c>
      <c r="D14" s="8" t="s">
        <v>127</v>
      </c>
      <c r="E14" s="8" t="s">
        <v>128</v>
      </c>
      <c r="F14" s="8" t="s">
        <v>129</v>
      </c>
      <c r="G14" s="13" t="str">
        <f>HYPERLINK("http://www.owid.de/wb/dfwb/start.html","http://www.owid.de/wb/dfwb/start.html")</f>
        <v>http://www.owid.de/wb/dfwb/start.html</v>
      </c>
      <c r="H14" s="8" t="s">
        <v>130</v>
      </c>
      <c r="I14" s="8" t="s">
        <v>131</v>
      </c>
      <c r="J14" s="6" t="s">
        <v>132</v>
      </c>
      <c r="K14" s="8" t="s">
        <v>123</v>
      </c>
      <c r="L14" s="8"/>
      <c r="M14" s="8" t="s">
        <v>97</v>
      </c>
      <c r="U14" s="2" t="s">
        <v>97</v>
      </c>
      <c r="W14" s="2" t="s">
        <v>97</v>
      </c>
      <c r="Y14" s="2" t="s">
        <v>97</v>
      </c>
      <c r="AA14" s="2" t="s">
        <v>97</v>
      </c>
      <c r="AB14" s="2" t="s">
        <v>97</v>
      </c>
      <c r="AD14" s="2" t="s">
        <v>97</v>
      </c>
      <c r="AF14" s="2" t="s">
        <v>97</v>
      </c>
      <c r="AI14" s="2" t="s">
        <v>97</v>
      </c>
      <c r="AJ14" s="2" t="s">
        <v>97</v>
      </c>
      <c r="AK14" s="2" t="s">
        <v>97</v>
      </c>
      <c r="AL14" s="2" t="s">
        <v>97</v>
      </c>
      <c r="AM14" s="2" t="s">
        <v>97</v>
      </c>
      <c r="AN14" s="2" t="s">
        <v>97</v>
      </c>
      <c r="AP14" s="2" t="s">
        <v>97</v>
      </c>
      <c r="AQ14" s="2" t="s">
        <v>97</v>
      </c>
      <c r="AT14" s="2" t="s">
        <v>97</v>
      </c>
      <c r="AU14" s="2" t="s">
        <v>97</v>
      </c>
      <c r="AW14" s="2" t="s">
        <v>97</v>
      </c>
      <c r="BD14" s="2" t="s">
        <v>97</v>
      </c>
      <c r="BG14" s="2" t="s">
        <v>97</v>
      </c>
      <c r="BJ14" s="2" t="s">
        <v>97</v>
      </c>
      <c r="BK14" s="2" t="s">
        <v>97</v>
      </c>
      <c r="BP14" s="2" t="s">
        <v>97</v>
      </c>
      <c r="BQ14" s="2" t="s">
        <v>97</v>
      </c>
      <c r="BT14" s="2" t="s">
        <v>97</v>
      </c>
    </row>
    <row r="15" spans="1:73" x14ac:dyDescent="0.25">
      <c r="A15" s="6" t="s">
        <v>133</v>
      </c>
      <c r="B15" s="6" t="s">
        <v>89</v>
      </c>
      <c r="C15" s="8" t="s">
        <v>90</v>
      </c>
      <c r="D15" s="8" t="s">
        <v>134</v>
      </c>
      <c r="E15" s="8" t="s">
        <v>135</v>
      </c>
      <c r="F15" s="8" t="s">
        <v>136</v>
      </c>
      <c r="G15" s="13" t="str">
        <f>HYPERLINK("http://dwb.uni-trier.de/de/","http://dwb.uni-trier.de/de/")</f>
        <v>http://dwb.uni-trier.de/de/</v>
      </c>
      <c r="H15" s="8" t="s">
        <v>137</v>
      </c>
      <c r="I15" s="8" t="s">
        <v>138</v>
      </c>
      <c r="J15" s="6" t="s">
        <v>139</v>
      </c>
      <c r="K15" s="8"/>
      <c r="M15" s="2" t="s">
        <v>97</v>
      </c>
      <c r="Q15" s="2" t="s">
        <v>97</v>
      </c>
      <c r="W15" s="2" t="s">
        <v>97</v>
      </c>
      <c r="Y15" s="2" t="s">
        <v>97</v>
      </c>
      <c r="Z15" s="2" t="s">
        <v>97</v>
      </c>
      <c r="AA15" s="2" t="s">
        <v>97</v>
      </c>
      <c r="AB15" s="2" t="s">
        <v>97</v>
      </c>
      <c r="AD15" s="2" t="s">
        <v>97</v>
      </c>
      <c r="AF15" s="2" t="s">
        <v>97</v>
      </c>
      <c r="AH15" s="2" t="s">
        <v>97</v>
      </c>
      <c r="AI15" s="2" t="s">
        <v>97</v>
      </c>
      <c r="AJ15" s="2" t="s">
        <v>97</v>
      </c>
      <c r="AK15" s="2" t="s">
        <v>97</v>
      </c>
      <c r="AM15" s="2" t="s">
        <v>97</v>
      </c>
      <c r="AN15" s="2" t="s">
        <v>97</v>
      </c>
      <c r="AP15" s="2" t="s">
        <v>97</v>
      </c>
      <c r="AQ15" s="2" t="s">
        <v>97</v>
      </c>
      <c r="AR15" s="2" t="s">
        <v>97</v>
      </c>
      <c r="AT15" s="2" t="s">
        <v>97</v>
      </c>
      <c r="AU15" s="2" t="s">
        <v>97</v>
      </c>
      <c r="AZ15" s="2" t="s">
        <v>97</v>
      </c>
      <c r="BD15" s="2" t="s">
        <v>97</v>
      </c>
      <c r="BF15" s="2" t="s">
        <v>97</v>
      </c>
      <c r="BG15" s="2" t="s">
        <v>97</v>
      </c>
      <c r="BJ15" s="2" t="s">
        <v>97</v>
      </c>
      <c r="BK15" s="2" t="s">
        <v>97</v>
      </c>
      <c r="BP15" s="2" t="s">
        <v>97</v>
      </c>
      <c r="BQ15" s="2" t="s">
        <v>97</v>
      </c>
      <c r="BT15" s="2" t="s">
        <v>97</v>
      </c>
    </row>
    <row r="16" spans="1:73" x14ac:dyDescent="0.25">
      <c r="A16" s="6"/>
      <c r="B16" s="6" t="s">
        <v>89</v>
      </c>
      <c r="C16" s="8" t="s">
        <v>90</v>
      </c>
      <c r="D16" s="6" t="s">
        <v>140</v>
      </c>
      <c r="E16" s="8" t="s">
        <v>141</v>
      </c>
      <c r="F16" s="8" t="s">
        <v>142</v>
      </c>
      <c r="G16" s="15" t="str">
        <f>HYPERLINK("http://woerterbuchnetz.de/Adelung/","http://woerterbuchnetz.de/Adelung/ (Zweite Auflage 1793 - 1801), http://lexika.digitale-sammlungen.de/adelung/online/angebot (Ausgabe 1811)")</f>
        <v>http://woerterbuchnetz.de/Adelung/ (Zweite Auflage 1793 - 1801), http://lexika.digitale-sammlungen.de/adelung/online/angebot (Ausgabe 1811)</v>
      </c>
      <c r="H16" s="8" t="s">
        <v>137</v>
      </c>
      <c r="I16" s="6" t="s">
        <v>143</v>
      </c>
      <c r="J16" s="6" t="s">
        <v>139</v>
      </c>
      <c r="K16" s="8"/>
      <c r="M16" s="2" t="s">
        <v>97</v>
      </c>
      <c r="Q16" s="2" t="s">
        <v>97</v>
      </c>
      <c r="W16" s="2" t="s">
        <v>97</v>
      </c>
      <c r="Y16" s="2" t="s">
        <v>97</v>
      </c>
      <c r="AB16" s="2" t="s">
        <v>97</v>
      </c>
      <c r="AD16" s="2" t="s">
        <v>97</v>
      </c>
      <c r="AF16" s="2" t="s">
        <v>97</v>
      </c>
      <c r="AI16" s="2" t="s">
        <v>97</v>
      </c>
      <c r="AJ16" s="2" t="s">
        <v>97</v>
      </c>
      <c r="AK16" s="2" t="s">
        <v>97</v>
      </c>
      <c r="AM16" s="2" t="s">
        <v>97</v>
      </c>
      <c r="AN16" s="2" t="s">
        <v>97</v>
      </c>
      <c r="AP16" s="2" t="s">
        <v>144</v>
      </c>
      <c r="AQ16" s="2" t="s">
        <v>97</v>
      </c>
      <c r="AS16" s="2" t="s">
        <v>144</v>
      </c>
      <c r="AT16" s="2" t="s">
        <v>97</v>
      </c>
      <c r="AU16" s="2" t="s">
        <v>97</v>
      </c>
      <c r="AZ16" s="2" t="s">
        <v>97</v>
      </c>
      <c r="BD16" s="2" t="s">
        <v>97</v>
      </c>
      <c r="BF16" s="2" t="s">
        <v>97</v>
      </c>
      <c r="BG16" s="2" t="s">
        <v>97</v>
      </c>
      <c r="BJ16" s="2" t="s">
        <v>97</v>
      </c>
      <c r="BK16" s="2" t="s">
        <v>97</v>
      </c>
      <c r="BP16" s="2" t="s">
        <v>97</v>
      </c>
      <c r="BQ16" s="2" t="s">
        <v>97</v>
      </c>
      <c r="BT16" s="2" t="s">
        <v>97</v>
      </c>
    </row>
    <row r="17" spans="1:73" x14ac:dyDescent="0.25">
      <c r="A17" s="6"/>
      <c r="B17" s="6" t="s">
        <v>89</v>
      </c>
      <c r="C17" s="8" t="s">
        <v>90</v>
      </c>
      <c r="D17" s="8" t="s">
        <v>145</v>
      </c>
      <c r="E17" s="8" t="s">
        <v>146</v>
      </c>
      <c r="F17" s="8" t="s">
        <v>147</v>
      </c>
      <c r="G17" s="13" t="str">
        <f>HYPERLINK("http://woerterbuchnetz.de/GWB/","http://woerterbuchnetz.de/GWB/")</f>
        <v>http://woerterbuchnetz.de/GWB/</v>
      </c>
      <c r="H17" s="8" t="s">
        <v>137</v>
      </c>
      <c r="I17" s="14" t="s">
        <v>148</v>
      </c>
      <c r="J17" s="6" t="s">
        <v>139</v>
      </c>
      <c r="K17" s="8"/>
      <c r="M17" s="2" t="s">
        <v>97</v>
      </c>
      <c r="T17" s="2" t="s">
        <v>97</v>
      </c>
      <c r="W17" s="2" t="s">
        <v>97</v>
      </c>
      <c r="Y17" s="2" t="s">
        <v>97</v>
      </c>
      <c r="AB17" s="2" t="s">
        <v>97</v>
      </c>
      <c r="AD17" s="2" t="s">
        <v>97</v>
      </c>
      <c r="AF17" s="2" t="s">
        <v>97</v>
      </c>
      <c r="AI17" s="2" t="s">
        <v>97</v>
      </c>
      <c r="AJ17" s="2" t="s">
        <v>144</v>
      </c>
      <c r="AM17" s="2" t="s">
        <v>97</v>
      </c>
      <c r="AN17" s="2" t="s">
        <v>97</v>
      </c>
      <c r="AO17" s="2" t="s">
        <v>97</v>
      </c>
      <c r="AQ17" s="2" t="s">
        <v>97</v>
      </c>
      <c r="AT17" s="2" t="s">
        <v>97</v>
      </c>
      <c r="AU17" s="2" t="s">
        <v>97</v>
      </c>
      <c r="AZ17" s="2" t="s">
        <v>97</v>
      </c>
      <c r="BD17" s="2" t="s">
        <v>97</v>
      </c>
      <c r="BF17" s="2" t="s">
        <v>97</v>
      </c>
      <c r="BG17" s="2" t="s">
        <v>97</v>
      </c>
      <c r="BJ17" s="2" t="s">
        <v>97</v>
      </c>
      <c r="BK17" s="2" t="s">
        <v>97</v>
      </c>
      <c r="BP17" s="2" t="s">
        <v>97</v>
      </c>
      <c r="BQ17" s="2" t="s">
        <v>97</v>
      </c>
      <c r="BS17" s="2" t="s">
        <v>97</v>
      </c>
      <c r="BT17" s="2" t="s">
        <v>97</v>
      </c>
    </row>
    <row r="18" spans="1:73" x14ac:dyDescent="0.25">
      <c r="A18" s="6"/>
      <c r="B18" s="6" t="s">
        <v>89</v>
      </c>
      <c r="C18" s="8" t="s">
        <v>90</v>
      </c>
      <c r="D18" s="8" t="s">
        <v>149</v>
      </c>
      <c r="E18" s="8" t="s">
        <v>150</v>
      </c>
      <c r="F18" s="8" t="s">
        <v>151</v>
      </c>
      <c r="G18" s="15" t="str">
        <f>HYPERLINK("http://woerterbuchnetz.de/ElsWB/","http://woerterbuchnetz.de/ElsWB/")</f>
        <v>http://woerterbuchnetz.de/ElsWB/</v>
      </c>
      <c r="H18" s="8" t="s">
        <v>137</v>
      </c>
      <c r="I18" s="6" t="s">
        <v>152</v>
      </c>
      <c r="J18" s="6" t="s">
        <v>139</v>
      </c>
      <c r="K18" s="8"/>
      <c r="M18" s="2" t="s">
        <v>97</v>
      </c>
      <c r="P18" s="2" t="s">
        <v>97</v>
      </c>
      <c r="W18" s="2" t="s">
        <v>97</v>
      </c>
      <c r="Y18" s="2" t="s">
        <v>97</v>
      </c>
      <c r="AB18" s="2" t="s">
        <v>97</v>
      </c>
      <c r="AE18" s="2" t="s">
        <v>97</v>
      </c>
      <c r="AF18" s="2" t="s">
        <v>97</v>
      </c>
      <c r="AH18" s="2" t="s">
        <v>97</v>
      </c>
      <c r="AI18" s="2" t="s">
        <v>97</v>
      </c>
      <c r="AJ18" s="2" t="s">
        <v>144</v>
      </c>
      <c r="AM18" s="2" t="s">
        <v>97</v>
      </c>
      <c r="AN18" s="2" t="s">
        <v>97</v>
      </c>
      <c r="AO18" s="2" t="s">
        <v>144</v>
      </c>
      <c r="AQ18" s="2" t="s">
        <v>97</v>
      </c>
      <c r="AS18" s="2" t="s">
        <v>97</v>
      </c>
      <c r="AT18" s="2" t="s">
        <v>97</v>
      </c>
      <c r="AU18" s="2" t="s">
        <v>97</v>
      </c>
      <c r="AZ18" s="2" t="s">
        <v>97</v>
      </c>
      <c r="BD18" s="2" t="s">
        <v>97</v>
      </c>
      <c r="BF18" s="2" t="s">
        <v>97</v>
      </c>
      <c r="BG18" s="2" t="s">
        <v>97</v>
      </c>
      <c r="BJ18" s="2" t="s">
        <v>97</v>
      </c>
      <c r="BK18" s="2" t="s">
        <v>97</v>
      </c>
      <c r="BP18" s="2" t="s">
        <v>97</v>
      </c>
      <c r="BQ18" s="2" t="s">
        <v>97</v>
      </c>
      <c r="BT18" s="2" t="s">
        <v>97</v>
      </c>
    </row>
    <row r="19" spans="1:73" x14ac:dyDescent="0.25">
      <c r="A19" s="6"/>
      <c r="B19" s="6" t="s">
        <v>89</v>
      </c>
      <c r="C19" s="8" t="s">
        <v>90</v>
      </c>
      <c r="D19" s="6" t="s">
        <v>153</v>
      </c>
      <c r="E19" s="8" t="s">
        <v>154</v>
      </c>
      <c r="F19" s="8" t="s">
        <v>155</v>
      </c>
      <c r="G19" s="15" t="str">
        <f>HYPERLINK("http://dwv.uni-trier.de/de/die-woerterbuecher/das-woerterbuch-der-deutsch-lothringischen-mundarten/","http://dwv.uni-trier.de/de/die-woerterbuecher/das-woerterbuch-der-deutsch-lothringischen-mundarten/")</f>
        <v>http://dwv.uni-trier.de/de/die-woerterbuecher/das-woerterbuch-der-deutsch-lothringischen-mundarten/</v>
      </c>
      <c r="H19" s="8" t="s">
        <v>137</v>
      </c>
      <c r="I19" s="6" t="s">
        <v>156</v>
      </c>
      <c r="J19" s="6" t="s">
        <v>139</v>
      </c>
      <c r="K19" s="8"/>
      <c r="M19" s="2" t="s">
        <v>97</v>
      </c>
      <c r="P19" s="2" t="s">
        <v>97</v>
      </c>
      <c r="W19" s="2" t="s">
        <v>97</v>
      </c>
      <c r="Y19" s="2" t="s">
        <v>97</v>
      </c>
      <c r="AB19" s="2" t="s">
        <v>97</v>
      </c>
      <c r="AD19" s="2" t="s">
        <v>97</v>
      </c>
      <c r="AE19" s="2" t="s">
        <v>97</v>
      </c>
      <c r="AF19" s="2" t="s">
        <v>97</v>
      </c>
      <c r="AH19" s="2" t="s">
        <v>97</v>
      </c>
      <c r="AI19" s="2" t="s">
        <v>97</v>
      </c>
      <c r="AJ19" s="2" t="s">
        <v>97</v>
      </c>
      <c r="AK19" s="2" t="s">
        <v>97</v>
      </c>
      <c r="AM19" s="2" t="s">
        <v>97</v>
      </c>
      <c r="AN19" s="2" t="s">
        <v>97</v>
      </c>
      <c r="AQ19" s="2" t="s">
        <v>97</v>
      </c>
      <c r="AS19" s="2" t="s">
        <v>97</v>
      </c>
      <c r="AT19" s="2" t="s">
        <v>97</v>
      </c>
      <c r="AU19" s="2" t="s">
        <v>97</v>
      </c>
      <c r="AZ19" s="2" t="s">
        <v>97</v>
      </c>
      <c r="BD19" s="2" t="s">
        <v>97</v>
      </c>
      <c r="BF19" s="2" t="s">
        <v>97</v>
      </c>
      <c r="BG19" s="2" t="s">
        <v>97</v>
      </c>
      <c r="BJ19" s="2" t="s">
        <v>97</v>
      </c>
      <c r="BK19" s="2" t="s">
        <v>97</v>
      </c>
      <c r="BP19" s="2" t="s">
        <v>97</v>
      </c>
      <c r="BQ19" s="2" t="s">
        <v>97</v>
      </c>
      <c r="BT19" s="2" t="s">
        <v>97</v>
      </c>
    </row>
    <row r="20" spans="1:73" x14ac:dyDescent="0.25">
      <c r="A20" s="6"/>
      <c r="B20" s="6" t="s">
        <v>89</v>
      </c>
      <c r="C20" s="8" t="s">
        <v>90</v>
      </c>
      <c r="D20" s="6" t="s">
        <v>157</v>
      </c>
      <c r="E20" s="8" t="s">
        <v>158</v>
      </c>
      <c r="F20" s="8" t="s">
        <v>159</v>
      </c>
      <c r="G20" s="15" t="str">
        <f>HYPERLINK("http://woerterbuchnetz.de/PfWB/","http://woerterbuchnetz.de/PfWB/")</f>
        <v>http://woerterbuchnetz.de/PfWB/</v>
      </c>
      <c r="H20" s="8" t="s">
        <v>137</v>
      </c>
      <c r="I20" s="14" t="s">
        <v>160</v>
      </c>
      <c r="J20" s="6" t="s">
        <v>139</v>
      </c>
      <c r="K20" s="8"/>
      <c r="M20" s="2" t="s">
        <v>97</v>
      </c>
      <c r="P20" s="2" t="s">
        <v>97</v>
      </c>
      <c r="W20" s="2" t="s">
        <v>97</v>
      </c>
      <c r="Y20" s="2" t="s">
        <v>97</v>
      </c>
      <c r="AB20" s="2" t="s">
        <v>97</v>
      </c>
      <c r="AD20" s="2" t="s">
        <v>97</v>
      </c>
      <c r="AF20" s="2" t="s">
        <v>97</v>
      </c>
      <c r="AH20" s="2" t="s">
        <v>97</v>
      </c>
      <c r="AI20" s="2" t="s">
        <v>97</v>
      </c>
      <c r="AJ20" s="2" t="s">
        <v>97</v>
      </c>
      <c r="AK20" s="2" t="s">
        <v>97</v>
      </c>
      <c r="AM20" s="2" t="s">
        <v>97</v>
      </c>
      <c r="AN20" s="2" t="s">
        <v>97</v>
      </c>
      <c r="AQ20" s="2" t="s">
        <v>97</v>
      </c>
      <c r="AS20" s="2" t="s">
        <v>97</v>
      </c>
      <c r="AT20" s="2" t="s">
        <v>97</v>
      </c>
      <c r="AU20" s="2" t="s">
        <v>97</v>
      </c>
      <c r="AZ20" s="2" t="s">
        <v>97</v>
      </c>
      <c r="BD20" s="2" t="s">
        <v>97</v>
      </c>
      <c r="BF20" s="2" t="s">
        <v>97</v>
      </c>
      <c r="BG20" s="2" t="s">
        <v>97</v>
      </c>
      <c r="BJ20" s="2" t="s">
        <v>97</v>
      </c>
      <c r="BL20" s="2" t="s">
        <v>97</v>
      </c>
      <c r="BP20" s="2" t="s">
        <v>97</v>
      </c>
      <c r="BQ20" s="2" t="s">
        <v>97</v>
      </c>
      <c r="BS20" s="2" t="s">
        <v>97</v>
      </c>
      <c r="BT20" s="2" t="s">
        <v>97</v>
      </c>
    </row>
    <row r="21" spans="1:73" x14ac:dyDescent="0.25">
      <c r="A21" s="6"/>
      <c r="B21" s="6" t="s">
        <v>89</v>
      </c>
      <c r="C21" s="8" t="s">
        <v>90</v>
      </c>
      <c r="D21" s="8" t="s">
        <v>161</v>
      </c>
      <c r="E21" s="8" t="s">
        <v>162</v>
      </c>
      <c r="F21" s="8" t="s">
        <v>163</v>
      </c>
      <c r="G21" s="15" t="str">
        <f>HYPERLINK("http://woerterbuchnetz.de/RhWB/","http://woerterbuchnetz.de/RhWB/")</f>
        <v>http://woerterbuchnetz.de/RhWB/</v>
      </c>
      <c r="H21" s="8" t="s">
        <v>137</v>
      </c>
      <c r="I21" s="8" t="s">
        <v>164</v>
      </c>
      <c r="J21" s="6" t="s">
        <v>139</v>
      </c>
      <c r="K21" s="8"/>
      <c r="M21" s="2" t="s">
        <v>97</v>
      </c>
      <c r="P21" s="2" t="s">
        <v>97</v>
      </c>
      <c r="W21" s="2" t="s">
        <v>97</v>
      </c>
      <c r="Y21" s="2" t="s">
        <v>97</v>
      </c>
      <c r="AB21" s="2" t="s">
        <v>97</v>
      </c>
      <c r="AD21" s="2" t="s">
        <v>97</v>
      </c>
      <c r="AF21" s="2" t="s">
        <v>97</v>
      </c>
      <c r="AH21" s="2" t="s">
        <v>97</v>
      </c>
      <c r="AI21" s="2" t="s">
        <v>97</v>
      </c>
      <c r="AJ21" s="2" t="s">
        <v>144</v>
      </c>
      <c r="AK21" s="2" t="s">
        <v>144</v>
      </c>
      <c r="AM21" s="2" t="s">
        <v>97</v>
      </c>
      <c r="AN21" s="2" t="s">
        <v>97</v>
      </c>
      <c r="AQ21" s="2" t="s">
        <v>97</v>
      </c>
      <c r="AS21" s="2" t="s">
        <v>97</v>
      </c>
      <c r="AT21" s="2" t="s">
        <v>97</v>
      </c>
      <c r="AU21" s="2" t="s">
        <v>97</v>
      </c>
      <c r="AZ21" s="2" t="s">
        <v>97</v>
      </c>
      <c r="BD21" s="2" t="s">
        <v>97</v>
      </c>
      <c r="BF21" s="2" t="s">
        <v>97</v>
      </c>
      <c r="BG21" s="2" t="s">
        <v>97</v>
      </c>
      <c r="BJ21" s="2" t="s">
        <v>97</v>
      </c>
      <c r="BK21" s="2" t="s">
        <v>97</v>
      </c>
      <c r="BP21" s="2" t="s">
        <v>97</v>
      </c>
      <c r="BQ21" s="2" t="s">
        <v>97</v>
      </c>
      <c r="BT21" s="2" t="s">
        <v>97</v>
      </c>
    </row>
    <row r="22" spans="1:73" x14ac:dyDescent="0.25">
      <c r="A22" s="6"/>
      <c r="B22" s="6" t="s">
        <v>89</v>
      </c>
      <c r="C22" s="8" t="s">
        <v>90</v>
      </c>
      <c r="D22" s="6" t="s">
        <v>165</v>
      </c>
      <c r="E22" s="8" t="s">
        <v>166</v>
      </c>
      <c r="F22" s="8" t="s">
        <v>167</v>
      </c>
      <c r="G22" s="15" t="str">
        <f>HYPERLINK("http://woerterbuchnetz.de/BMZ/","http://woerterbuchnetz.de/BMZ/")</f>
        <v>http://woerterbuchnetz.de/BMZ/</v>
      </c>
      <c r="H22" s="8" t="s">
        <v>137</v>
      </c>
      <c r="I22" s="9" t="s">
        <v>168</v>
      </c>
      <c r="J22" s="6" t="s">
        <v>139</v>
      </c>
      <c r="K22" s="8"/>
      <c r="M22" s="2" t="s">
        <v>97</v>
      </c>
      <c r="V22" s="2" t="s">
        <v>97</v>
      </c>
      <c r="W22" s="2" t="s">
        <v>97</v>
      </c>
      <c r="Z22" s="2" t="s">
        <v>97</v>
      </c>
      <c r="AB22" s="2" t="s">
        <v>97</v>
      </c>
      <c r="AE22" s="2" t="s">
        <v>97</v>
      </c>
      <c r="AF22" s="2" t="s">
        <v>97</v>
      </c>
      <c r="AI22" s="2" t="s">
        <v>97</v>
      </c>
      <c r="AJ22" s="2" t="s">
        <v>97</v>
      </c>
      <c r="AK22" s="2" t="s">
        <v>97</v>
      </c>
      <c r="AM22" s="2" t="s">
        <v>97</v>
      </c>
      <c r="AN22" s="2" t="s">
        <v>97</v>
      </c>
      <c r="AQ22" s="2" t="s">
        <v>97</v>
      </c>
      <c r="AR22" s="2" t="s">
        <v>97</v>
      </c>
      <c r="AT22" s="2" t="s">
        <v>97</v>
      </c>
      <c r="AU22" s="2" t="s">
        <v>97</v>
      </c>
      <c r="AZ22" s="2" t="s">
        <v>97</v>
      </c>
      <c r="BD22" s="2" t="s">
        <v>97</v>
      </c>
      <c r="BF22" s="2" t="s">
        <v>97</v>
      </c>
      <c r="BG22" s="2" t="s">
        <v>97</v>
      </c>
      <c r="BJ22" s="2" t="s">
        <v>97</v>
      </c>
      <c r="BK22" s="2" t="s">
        <v>97</v>
      </c>
      <c r="BP22" s="2" t="s">
        <v>97</v>
      </c>
      <c r="BQ22" s="2" t="s">
        <v>97</v>
      </c>
      <c r="BS22" s="2" t="s">
        <v>97</v>
      </c>
      <c r="BT22" s="2" t="s">
        <v>97</v>
      </c>
    </row>
    <row r="23" spans="1:73" x14ac:dyDescent="0.25">
      <c r="A23" s="6"/>
      <c r="B23" s="6" t="s">
        <v>89</v>
      </c>
      <c r="C23" s="8" t="s">
        <v>90</v>
      </c>
      <c r="D23" s="6" t="s">
        <v>169</v>
      </c>
      <c r="E23" s="8" t="s">
        <v>170</v>
      </c>
      <c r="F23" s="8" t="s">
        <v>171</v>
      </c>
      <c r="G23" s="15" t="str">
        <f>HYPERLINK("http://woerterbuchnetz.de/Lexer/","http://woerterbuchnetz.de/Lexer/")</f>
        <v>http://woerterbuchnetz.de/Lexer/</v>
      </c>
      <c r="H23" s="8" t="s">
        <v>137</v>
      </c>
      <c r="I23" s="8" t="s">
        <v>172</v>
      </c>
      <c r="J23" s="6" t="s">
        <v>139</v>
      </c>
      <c r="K23" s="8"/>
      <c r="M23" s="2" t="s">
        <v>97</v>
      </c>
      <c r="V23" s="2" t="s">
        <v>97</v>
      </c>
      <c r="W23" s="2" t="s">
        <v>97</v>
      </c>
      <c r="Z23" s="2" t="s">
        <v>97</v>
      </c>
      <c r="AA23" s="2" t="s">
        <v>144</v>
      </c>
      <c r="AB23" s="2" t="s">
        <v>97</v>
      </c>
      <c r="AD23" s="2" t="s">
        <v>97</v>
      </c>
      <c r="AF23" s="2" t="s">
        <v>97</v>
      </c>
      <c r="AI23" s="2" t="s">
        <v>97</v>
      </c>
      <c r="AJ23" s="2" t="s">
        <v>97</v>
      </c>
      <c r="AK23" s="2" t="s">
        <v>97</v>
      </c>
      <c r="AM23" s="2" t="s">
        <v>97</v>
      </c>
      <c r="AN23" s="2" t="s">
        <v>97</v>
      </c>
      <c r="AQ23" s="2" t="s">
        <v>97</v>
      </c>
      <c r="AR23" s="2" t="s">
        <v>97</v>
      </c>
      <c r="AT23" s="2" t="s">
        <v>97</v>
      </c>
      <c r="AU23" s="2" t="s">
        <v>97</v>
      </c>
      <c r="AZ23" s="2" t="s">
        <v>97</v>
      </c>
      <c r="BD23" s="2" t="s">
        <v>97</v>
      </c>
      <c r="BF23" s="2" t="s">
        <v>97</v>
      </c>
      <c r="BG23" s="2" t="s">
        <v>97</v>
      </c>
      <c r="BJ23" s="2" t="s">
        <v>97</v>
      </c>
      <c r="BK23" s="2" t="s">
        <v>97</v>
      </c>
      <c r="BP23" s="2" t="s">
        <v>97</v>
      </c>
      <c r="BQ23" s="2" t="s">
        <v>97</v>
      </c>
      <c r="BS23" s="2" t="s">
        <v>97</v>
      </c>
      <c r="BT23" s="2" t="s">
        <v>97</v>
      </c>
    </row>
    <row r="24" spans="1:73" x14ac:dyDescent="0.25">
      <c r="A24" s="6" t="s">
        <v>173</v>
      </c>
      <c r="B24" s="6" t="s">
        <v>89</v>
      </c>
      <c r="C24" s="8" t="s">
        <v>90</v>
      </c>
      <c r="D24" s="8" t="s">
        <v>174</v>
      </c>
      <c r="E24" s="8" t="s">
        <v>175</v>
      </c>
      <c r="F24" s="8"/>
      <c r="G24" s="13" t="str">
        <f>HYPERLINK("http://www.owid.de/wb/swwz/start.html","http://www.owid.de/wb/swwz/start.html")</f>
        <v>http://www.owid.de/wb/swwz/start.html</v>
      </c>
      <c r="H24" s="8" t="s">
        <v>176</v>
      </c>
      <c r="I24" s="6" t="s">
        <v>177</v>
      </c>
      <c r="J24" s="6" t="s">
        <v>132</v>
      </c>
      <c r="K24" s="6" t="s">
        <v>123</v>
      </c>
      <c r="M24" s="2" t="s">
        <v>97</v>
      </c>
      <c r="S24" s="2" t="s">
        <v>97</v>
      </c>
      <c r="W24" s="2" t="s">
        <v>97</v>
      </c>
      <c r="Y24" s="2" t="s">
        <v>97</v>
      </c>
      <c r="AB24" s="2" t="s">
        <v>97</v>
      </c>
      <c r="AE24" s="2" t="s">
        <v>97</v>
      </c>
      <c r="AF24" s="2" t="s">
        <v>97</v>
      </c>
      <c r="AI24" s="2" t="s">
        <v>97</v>
      </c>
      <c r="AJ24" s="2" t="s">
        <v>97</v>
      </c>
      <c r="AL24" s="2" t="s">
        <v>97</v>
      </c>
      <c r="AM24" s="2" t="s">
        <v>97</v>
      </c>
      <c r="AN24" s="2" t="s">
        <v>97</v>
      </c>
      <c r="AO24" s="2" t="s">
        <v>97</v>
      </c>
      <c r="AQ24" s="2" t="s">
        <v>97</v>
      </c>
      <c r="AU24" s="2" t="s">
        <v>97</v>
      </c>
      <c r="AW24" s="2" t="s">
        <v>97</v>
      </c>
      <c r="BD24" s="2" t="s">
        <v>97</v>
      </c>
      <c r="BG24" s="2" t="s">
        <v>97</v>
      </c>
      <c r="BJ24" s="2" t="s">
        <v>97</v>
      </c>
      <c r="BK24" s="2" t="s">
        <v>97</v>
      </c>
      <c r="BP24" s="2" t="s">
        <v>97</v>
      </c>
      <c r="BQ24" s="2" t="s">
        <v>97</v>
      </c>
      <c r="BS24" s="2" t="s">
        <v>97</v>
      </c>
    </row>
    <row r="25" spans="1:73" x14ac:dyDescent="0.25">
      <c r="A25" s="6" t="s">
        <v>178</v>
      </c>
      <c r="B25" s="6" t="s">
        <v>89</v>
      </c>
      <c r="C25" s="8" t="s">
        <v>179</v>
      </c>
      <c r="D25" s="8" t="s">
        <v>180</v>
      </c>
      <c r="E25" s="8" t="s">
        <v>181</v>
      </c>
      <c r="F25" s="8"/>
      <c r="G25" s="13" t="str">
        <f>HYPERLINK("http://www.idiotikon.ch/","http://www.idiotikon.ch/")</f>
        <v>http://www.idiotikon.ch/</v>
      </c>
      <c r="H25" s="8" t="s">
        <v>182</v>
      </c>
      <c r="I25" s="8" t="s">
        <v>183</v>
      </c>
      <c r="J25" s="6" t="s">
        <v>184</v>
      </c>
      <c r="K25" s="8" t="s">
        <v>185</v>
      </c>
      <c r="M25" s="2" t="s">
        <v>97</v>
      </c>
      <c r="P25" s="2" t="s">
        <v>97</v>
      </c>
      <c r="V25" s="2" t="s">
        <v>97</v>
      </c>
      <c r="W25" s="2" t="s">
        <v>97</v>
      </c>
      <c r="Y25" s="2" t="s">
        <v>97</v>
      </c>
      <c r="Z25" s="2" t="s">
        <v>97</v>
      </c>
      <c r="AA25" s="2" t="s">
        <v>97</v>
      </c>
      <c r="AB25" s="2" t="s">
        <v>97</v>
      </c>
      <c r="AE25" s="2" t="s">
        <v>97</v>
      </c>
      <c r="AF25" s="2" t="s">
        <v>97</v>
      </c>
      <c r="AH25" s="2" t="s">
        <v>97</v>
      </c>
      <c r="AI25" s="2" t="s">
        <v>97</v>
      </c>
      <c r="AJ25" s="2" t="s">
        <v>97</v>
      </c>
      <c r="AL25" s="2" t="s">
        <v>97</v>
      </c>
      <c r="AM25" s="2" t="s">
        <v>97</v>
      </c>
      <c r="AN25" s="2" t="s">
        <v>97</v>
      </c>
      <c r="AP25" s="2" t="s">
        <v>97</v>
      </c>
      <c r="AQ25" s="2" t="s">
        <v>97</v>
      </c>
      <c r="AR25" s="2" t="s">
        <v>97</v>
      </c>
      <c r="AS25" s="2" t="s">
        <v>97</v>
      </c>
      <c r="AT25" s="2" t="s">
        <v>97</v>
      </c>
      <c r="AU25" s="2" t="s">
        <v>97</v>
      </c>
      <c r="AY25" s="2" t="s">
        <v>97</v>
      </c>
      <c r="BC25" s="2" t="s">
        <v>97</v>
      </c>
      <c r="BF25" s="2" t="s">
        <v>97</v>
      </c>
      <c r="BG25" s="2" t="s">
        <v>97</v>
      </c>
      <c r="BH25" s="2" t="s">
        <v>97</v>
      </c>
      <c r="BJ25" s="2" t="s">
        <v>97</v>
      </c>
      <c r="BN25" s="2" t="s">
        <v>97</v>
      </c>
      <c r="BP25" s="2" t="s">
        <v>97</v>
      </c>
      <c r="BQ25" s="2" t="s">
        <v>97</v>
      </c>
      <c r="BU25" s="2" t="s">
        <v>97</v>
      </c>
    </row>
    <row r="26" spans="1:73" x14ac:dyDescent="0.25">
      <c r="A26" s="6"/>
      <c r="B26" s="6"/>
      <c r="C26" s="8"/>
      <c r="D26" s="8"/>
      <c r="E26" s="8"/>
      <c r="F26" s="8"/>
      <c r="G26" s="13"/>
      <c r="H26" s="8"/>
      <c r="I26" s="8"/>
      <c r="J26" s="6"/>
      <c r="K26" s="8"/>
    </row>
    <row r="27" spans="1:73" x14ac:dyDescent="0.25">
      <c r="A27" s="6"/>
      <c r="B27" s="1" t="s">
        <v>186</v>
      </c>
      <c r="D27" s="2"/>
      <c r="G27" s="16"/>
      <c r="J27" s="6"/>
      <c r="K27" s="6"/>
    </row>
    <row r="28" spans="1:73" x14ac:dyDescent="0.25">
      <c r="A28" s="6"/>
      <c r="B28" s="10" t="s">
        <v>78</v>
      </c>
      <c r="C28" s="10" t="s">
        <v>79</v>
      </c>
      <c r="D28" s="10" t="s">
        <v>80</v>
      </c>
      <c r="E28" s="10" t="s">
        <v>81</v>
      </c>
      <c r="F28" s="10" t="s">
        <v>82</v>
      </c>
      <c r="G28" s="17" t="s">
        <v>83</v>
      </c>
      <c r="H28" s="10" t="s">
        <v>84</v>
      </c>
      <c r="I28" s="10" t="s">
        <v>85</v>
      </c>
      <c r="J28" s="6"/>
      <c r="K28" s="6"/>
    </row>
    <row r="29" spans="1:73" x14ac:dyDescent="0.25">
      <c r="A29" s="6" t="s">
        <v>88</v>
      </c>
      <c r="B29" s="6" t="s">
        <v>187</v>
      </c>
      <c r="C29" s="8" t="s">
        <v>188</v>
      </c>
      <c r="D29" s="8" t="s">
        <v>189</v>
      </c>
      <c r="E29" s="8"/>
      <c r="F29" s="8" t="s">
        <v>190</v>
      </c>
      <c r="G29" s="13" t="str">
        <f>HYPERLINK("http://www.anglo-norman.net/","http://www.anglo-norman.net/")</f>
        <v>http://www.anglo-norman.net/</v>
      </c>
      <c r="H29" s="8" t="s">
        <v>191</v>
      </c>
      <c r="I29" s="8"/>
      <c r="J29" s="8" t="s">
        <v>192</v>
      </c>
      <c r="K29" s="8" t="s">
        <v>185</v>
      </c>
      <c r="L29" s="9"/>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9" t="s">
        <v>97</v>
      </c>
      <c r="AV29" s="9"/>
      <c r="AW29" s="9" t="s">
        <v>97</v>
      </c>
      <c r="AX29" s="9"/>
      <c r="AY29" s="9"/>
      <c r="AZ29" s="9"/>
      <c r="BA29" s="9"/>
      <c r="BB29" s="9"/>
      <c r="BC29" s="9"/>
      <c r="BD29" s="9" t="s">
        <v>97</v>
      </c>
      <c r="BE29" s="9"/>
      <c r="BF29" s="9"/>
      <c r="BG29" s="9" t="s">
        <v>97</v>
      </c>
      <c r="BH29" s="9"/>
      <c r="BI29" s="9"/>
      <c r="BJ29" s="9" t="s">
        <v>97</v>
      </c>
      <c r="BK29" s="9" t="s">
        <v>97</v>
      </c>
      <c r="BL29" s="9"/>
      <c r="BM29" s="9"/>
      <c r="BN29" s="9"/>
      <c r="BO29" s="9"/>
      <c r="BP29" s="9"/>
      <c r="BQ29" s="9" t="s">
        <v>97</v>
      </c>
      <c r="BR29" s="9"/>
      <c r="BS29" s="9" t="s">
        <v>97</v>
      </c>
      <c r="BT29" s="9" t="s">
        <v>97</v>
      </c>
      <c r="BU29" s="9"/>
    </row>
    <row r="30" spans="1:73" x14ac:dyDescent="0.25">
      <c r="A30" s="6" t="s">
        <v>88</v>
      </c>
      <c r="B30" s="8" t="s">
        <v>193</v>
      </c>
      <c r="C30" s="8" t="s">
        <v>194</v>
      </c>
      <c r="D30" s="8" t="s">
        <v>195</v>
      </c>
      <c r="E30" s="8" t="s">
        <v>196</v>
      </c>
      <c r="F30" s="8"/>
      <c r="G30" s="13" t="str">
        <f>HYPERLINK("http://www.nayiri.com/imagedDictionaryBrowser.jsp?dictionaryId=29","http://www.nayiri.com/imagedDictionaryBrowser.jsp?dictionaryId=29")</f>
        <v>http://www.nayiri.com/imagedDictionaryBrowser.jsp?dictionaryId=29</v>
      </c>
      <c r="H30" s="8" t="s">
        <v>197</v>
      </c>
      <c r="I30" s="8"/>
      <c r="J30" s="6"/>
      <c r="K30" s="8" t="s">
        <v>96</v>
      </c>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2" t="s">
        <v>97</v>
      </c>
      <c r="AY30" s="2" t="s">
        <v>198</v>
      </c>
      <c r="BB30" s="2" t="s">
        <v>97</v>
      </c>
      <c r="BH30" s="2" t="s">
        <v>97</v>
      </c>
      <c r="BI30" s="2" t="s">
        <v>97</v>
      </c>
      <c r="BK30" s="2" t="s">
        <v>97</v>
      </c>
      <c r="BP30" s="2" t="s">
        <v>97</v>
      </c>
      <c r="BU30" s="2" t="s">
        <v>97</v>
      </c>
    </row>
    <row r="31" spans="1:73" x14ac:dyDescent="0.25">
      <c r="A31" s="6" t="s">
        <v>88</v>
      </c>
      <c r="B31" s="8" t="s">
        <v>193</v>
      </c>
      <c r="C31" s="8" t="s">
        <v>194</v>
      </c>
      <c r="D31" s="8" t="s">
        <v>199</v>
      </c>
      <c r="E31" s="8" t="s">
        <v>200</v>
      </c>
      <c r="F31" s="8"/>
      <c r="G31" s="13" t="str">
        <f>HYPERLINK("http://www.nayiri.com/imagedDictionaryBrowser.jsp?dictionaryId=6","http://www.nayiri.com/imagedDictionaryBrowser.jsp?dictionaryId=6")</f>
        <v>http://www.nayiri.com/imagedDictionaryBrowser.jsp?dictionaryId=6</v>
      </c>
      <c r="H31" s="8" t="s">
        <v>201</v>
      </c>
      <c r="I31" s="8" t="s">
        <v>202</v>
      </c>
      <c r="J31" s="6"/>
      <c r="K31" s="8" t="s">
        <v>96</v>
      </c>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9"/>
      <c r="AS31" s="18"/>
      <c r="AT31" s="18"/>
      <c r="AU31" s="2" t="s">
        <v>97</v>
      </c>
      <c r="AY31" s="2" t="s">
        <v>198</v>
      </c>
      <c r="BB31" s="2" t="s">
        <v>97</v>
      </c>
      <c r="BH31" s="2" t="s">
        <v>97</v>
      </c>
      <c r="BI31" s="2" t="s">
        <v>97</v>
      </c>
      <c r="BK31" s="2" t="s">
        <v>97</v>
      </c>
      <c r="BP31" s="2" t="s">
        <v>97</v>
      </c>
      <c r="BU31" s="2" t="s">
        <v>97</v>
      </c>
    </row>
    <row r="32" spans="1:73" x14ac:dyDescent="0.25">
      <c r="A32" s="6" t="s">
        <v>203</v>
      </c>
      <c r="B32" s="8" t="s">
        <v>204</v>
      </c>
      <c r="C32" s="8" t="s">
        <v>205</v>
      </c>
      <c r="D32" s="8" t="s">
        <v>206</v>
      </c>
      <c r="E32" s="8" t="s">
        <v>207</v>
      </c>
      <c r="F32" s="8" t="s">
        <v>208</v>
      </c>
      <c r="G32" s="13" t="str">
        <f>HYPERLINK("http://www.euskaltzaindia.net/index.php?option=com_content&amp;view=article&amp;id=276&amp;Itemid=413&amp;lang=eu","http://www.euskaltzaindia.net/index.php?option=com_content&amp;view=article&amp;id=276&amp;Itemid=413&amp;lang=eu")</f>
        <v>http://www.euskaltzaindia.net/index.php?option=com_content&amp;view=article&amp;id=276&amp;Itemid=413&amp;lang=eu</v>
      </c>
      <c r="H32" s="8" t="s">
        <v>209</v>
      </c>
      <c r="I32" s="8"/>
      <c r="J32" s="6" t="s">
        <v>210</v>
      </c>
      <c r="K32" s="67" t="s">
        <v>782</v>
      </c>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2" t="s">
        <v>97</v>
      </c>
      <c r="AW32" s="2" t="s">
        <v>97</v>
      </c>
      <c r="BD32" s="2" t="s">
        <v>97</v>
      </c>
      <c r="BF32" s="2" t="s">
        <v>97</v>
      </c>
      <c r="BI32" s="2" t="s">
        <v>97</v>
      </c>
      <c r="BK32" s="2" t="s">
        <v>97</v>
      </c>
      <c r="BQ32" s="2" t="s">
        <v>97</v>
      </c>
      <c r="BU32" s="2" t="s">
        <v>97</v>
      </c>
    </row>
    <row r="33" spans="1:73" x14ac:dyDescent="0.25">
      <c r="A33" s="6" t="s">
        <v>211</v>
      </c>
      <c r="B33" s="6" t="s">
        <v>212</v>
      </c>
      <c r="C33" s="8" t="s">
        <v>213</v>
      </c>
      <c r="D33" s="8" t="s">
        <v>214</v>
      </c>
      <c r="E33" s="8" t="s">
        <v>215</v>
      </c>
      <c r="F33" s="8" t="s">
        <v>216</v>
      </c>
      <c r="G33" s="13" t="str">
        <f>HYPERLINK("http://ibl.bas.bg/lib/Starobalgarski_rechnik_uvod_tom1/#page/1/mode/1up","http://ibl.bas.bg/lib/Starobalgarski_rechnik_uvod_tom1/#page/1/mode/1up")</f>
        <v>http://ibl.bas.bg/lib/Starobalgarski_rechnik_uvod_tom1/#page/1/mode/1up</v>
      </c>
      <c r="H33" s="8" t="s">
        <v>217</v>
      </c>
      <c r="I33" s="8" t="s">
        <v>218</v>
      </c>
      <c r="J33" s="6" t="s">
        <v>95</v>
      </c>
      <c r="K33" s="8" t="s">
        <v>96</v>
      </c>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21"/>
      <c r="AT33" s="18"/>
      <c r="AV33" s="2" t="s">
        <v>97</v>
      </c>
      <c r="AX33" s="2" t="s">
        <v>97</v>
      </c>
      <c r="BB33" s="2" t="s">
        <v>97</v>
      </c>
      <c r="BH33" s="2" t="s">
        <v>97</v>
      </c>
      <c r="BI33" s="2" t="s">
        <v>97</v>
      </c>
      <c r="BK33" s="2" t="s">
        <v>97</v>
      </c>
      <c r="BO33" s="2" t="s">
        <v>97</v>
      </c>
      <c r="BU33" s="2" t="s">
        <v>97</v>
      </c>
    </row>
    <row r="34" spans="1:73" x14ac:dyDescent="0.25">
      <c r="A34" s="6" t="s">
        <v>219</v>
      </c>
      <c r="B34" s="8" t="s">
        <v>220</v>
      </c>
      <c r="C34" s="8" t="s">
        <v>205</v>
      </c>
      <c r="D34" s="8" t="s">
        <v>221</v>
      </c>
      <c r="E34" s="8" t="s">
        <v>222</v>
      </c>
      <c r="F34" s="8"/>
      <c r="G34" s="13" t="str">
        <f>HYPERLINK("http://dcvb.iec.cat/","http://dcvb.iec.cat/")</f>
        <v>http://dcvb.iec.cat/</v>
      </c>
      <c r="H34" s="8" t="s">
        <v>223</v>
      </c>
      <c r="I34" s="8"/>
      <c r="J34" s="6"/>
      <c r="K34" s="6" t="s">
        <v>185</v>
      </c>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2" t="s">
        <v>97</v>
      </c>
      <c r="AW34" s="21"/>
      <c r="AX34" s="21"/>
      <c r="AY34" s="21"/>
      <c r="AZ34" s="21"/>
      <c r="BA34" s="21"/>
      <c r="BB34" s="18"/>
      <c r="BC34" s="18"/>
      <c r="BD34" s="18"/>
      <c r="BE34" s="18"/>
      <c r="BF34" s="2" t="s">
        <v>97</v>
      </c>
      <c r="BJ34" s="2" t="s">
        <v>97</v>
      </c>
      <c r="BK34" s="2" t="s">
        <v>97</v>
      </c>
      <c r="BQ34" s="2" t="s">
        <v>97</v>
      </c>
      <c r="BS34" s="2" t="s">
        <v>97</v>
      </c>
      <c r="BT34" s="2" t="s">
        <v>97</v>
      </c>
    </row>
    <row r="35" spans="1:73" x14ac:dyDescent="0.25">
      <c r="A35" s="6" t="s">
        <v>224</v>
      </c>
      <c r="B35" s="8" t="s">
        <v>220</v>
      </c>
      <c r="C35" s="8" t="s">
        <v>205</v>
      </c>
      <c r="D35" s="8" t="s">
        <v>225</v>
      </c>
      <c r="E35" s="8" t="s">
        <v>226</v>
      </c>
      <c r="F35" s="8" t="s">
        <v>227</v>
      </c>
      <c r="G35" s="22" t="s">
        <v>228</v>
      </c>
      <c r="H35" s="8" t="s">
        <v>229</v>
      </c>
      <c r="I35" s="8"/>
      <c r="J35" s="6"/>
      <c r="K35" s="6" t="s">
        <v>185</v>
      </c>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2" t="s">
        <v>97</v>
      </c>
      <c r="AW35" s="21"/>
      <c r="AX35" s="21"/>
      <c r="AY35" s="21"/>
      <c r="AZ35" s="21"/>
      <c r="BA35" s="21"/>
      <c r="BB35" s="18"/>
      <c r="BC35" s="18"/>
      <c r="BD35" s="18"/>
      <c r="BE35" s="18"/>
      <c r="BF35" s="2" t="s">
        <v>97</v>
      </c>
      <c r="BJ35" s="2" t="s">
        <v>97</v>
      </c>
      <c r="BK35" s="2" t="s">
        <v>97</v>
      </c>
      <c r="BQ35" s="2" t="s">
        <v>97</v>
      </c>
      <c r="BT35" s="2" t="s">
        <v>97</v>
      </c>
    </row>
    <row r="36" spans="1:73" x14ac:dyDescent="0.25">
      <c r="A36" s="6" t="s">
        <v>88</v>
      </c>
      <c r="B36" s="6" t="s">
        <v>230</v>
      </c>
      <c r="C36" s="8" t="s">
        <v>231</v>
      </c>
      <c r="D36" s="8" t="s">
        <v>232</v>
      </c>
      <c r="E36" s="8" t="s">
        <v>233</v>
      </c>
      <c r="F36" s="8"/>
      <c r="G36" s="13" t="str">
        <f>HYPERLINK("https://archive.org/details/EtimologijskiRjecnikHrvatskogaIliSrpskogaJezika","https://archive.org/details/EtimologijskiRjecnikHrvatskogaIliSrpskogaJezika")</f>
        <v>https://archive.org/details/EtimologijskiRjecnikHrvatskogaIliSrpskogaJezika</v>
      </c>
      <c r="H36" s="8" t="s">
        <v>234</v>
      </c>
      <c r="I36" s="8" t="s">
        <v>235</v>
      </c>
      <c r="J36" s="6" t="s">
        <v>95</v>
      </c>
      <c r="K36" s="8" t="s">
        <v>96</v>
      </c>
      <c r="L36" s="9"/>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9" t="s">
        <v>97</v>
      </c>
      <c r="AV36" s="9"/>
      <c r="AW36" s="9"/>
      <c r="AX36" s="9"/>
      <c r="AY36" s="9" t="s">
        <v>97</v>
      </c>
      <c r="AZ36" s="9"/>
      <c r="BA36" s="9"/>
      <c r="BB36" s="9" t="s">
        <v>97</v>
      </c>
      <c r="BC36" s="9"/>
      <c r="BD36" s="9"/>
      <c r="BE36" s="9"/>
      <c r="BF36" s="9"/>
      <c r="BG36" s="9"/>
      <c r="BH36" s="9" t="s">
        <v>97</v>
      </c>
      <c r="BI36" s="9" t="s">
        <v>97</v>
      </c>
      <c r="BJ36" s="9"/>
      <c r="BK36" s="9" t="s">
        <v>97</v>
      </c>
      <c r="BL36" s="9"/>
      <c r="BM36" s="9"/>
      <c r="BN36" s="9"/>
      <c r="BO36" s="9"/>
      <c r="BP36" s="9" t="s">
        <v>97</v>
      </c>
      <c r="BQ36" s="9"/>
      <c r="BR36" s="9"/>
      <c r="BS36" s="9"/>
      <c r="BT36" s="9"/>
      <c r="BU36" s="9" t="s">
        <v>97</v>
      </c>
    </row>
    <row r="37" spans="1:73" x14ac:dyDescent="0.25">
      <c r="A37" s="6" t="s">
        <v>236</v>
      </c>
      <c r="B37" s="6" t="s">
        <v>237</v>
      </c>
      <c r="C37" s="8" t="s">
        <v>238</v>
      </c>
      <c r="D37" s="8" t="s">
        <v>239</v>
      </c>
      <c r="E37" s="8" t="s">
        <v>240</v>
      </c>
      <c r="F37" s="8"/>
      <c r="G37" s="13" t="str">
        <f>HYPERLINK("http://bara.ujc.cas.cz/psjc/search.php","http://bara.ujc.cas.cz/psjc/search.php")</f>
        <v>http://bara.ujc.cas.cz/psjc/search.php</v>
      </c>
      <c r="H37" s="8" t="s">
        <v>241</v>
      </c>
      <c r="I37" s="8" t="s">
        <v>242</v>
      </c>
      <c r="J37" s="6"/>
      <c r="K37" s="6" t="s">
        <v>185</v>
      </c>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2" t="s">
        <v>97</v>
      </c>
      <c r="AW37" s="18"/>
      <c r="AX37" s="18"/>
      <c r="AY37" s="18"/>
      <c r="AZ37" s="18"/>
      <c r="BA37" s="18"/>
      <c r="BB37" s="18"/>
      <c r="BC37" s="18"/>
      <c r="BD37" s="18"/>
      <c r="BE37" s="18"/>
      <c r="BF37" s="2" t="s">
        <v>97</v>
      </c>
      <c r="BH37" s="2" t="s">
        <v>97</v>
      </c>
      <c r="BI37" s="2" t="s">
        <v>97</v>
      </c>
      <c r="BL37" s="2" t="s">
        <v>97</v>
      </c>
      <c r="BP37" s="2" t="s">
        <v>97</v>
      </c>
      <c r="BQ37" s="2" t="s">
        <v>97</v>
      </c>
      <c r="BU37" s="2" t="s">
        <v>97</v>
      </c>
    </row>
    <row r="38" spans="1:73" x14ac:dyDescent="0.25">
      <c r="A38" s="6" t="s">
        <v>243</v>
      </c>
      <c r="B38" s="6" t="s">
        <v>237</v>
      </c>
      <c r="C38" s="8" t="s">
        <v>238</v>
      </c>
      <c r="D38" s="8" t="s">
        <v>244</v>
      </c>
      <c r="E38" s="8" t="s">
        <v>245</v>
      </c>
      <c r="F38" s="8" t="s">
        <v>246</v>
      </c>
      <c r="G38" s="13" t="str">
        <f>HYPERLINK("http://ssjc.ujc.cas.cz/","http://ssjc.ujc.cas.cz/")</f>
        <v>http://ssjc.ujc.cas.cz/</v>
      </c>
      <c r="H38" s="8" t="s">
        <v>241</v>
      </c>
      <c r="I38" s="8" t="s">
        <v>247</v>
      </c>
      <c r="J38" s="6"/>
      <c r="K38" s="6" t="s">
        <v>185</v>
      </c>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2" t="s">
        <v>97</v>
      </c>
      <c r="AW38" s="18"/>
      <c r="AX38" s="18"/>
      <c r="AY38" s="18"/>
      <c r="AZ38" s="18"/>
      <c r="BA38" s="18"/>
      <c r="BB38" s="18"/>
      <c r="BC38" s="18"/>
      <c r="BD38" s="18"/>
      <c r="BE38" s="18"/>
      <c r="BF38" s="2" t="s">
        <v>97</v>
      </c>
      <c r="BI38" s="2" t="s">
        <v>97</v>
      </c>
      <c r="BK38" s="2" t="s">
        <v>97</v>
      </c>
      <c r="BP38" s="2" t="s">
        <v>97</v>
      </c>
      <c r="BQ38" s="2" t="s">
        <v>97</v>
      </c>
      <c r="BU38" s="2" t="s">
        <v>97</v>
      </c>
    </row>
    <row r="39" spans="1:73" x14ac:dyDescent="0.25">
      <c r="A39" s="6" t="s">
        <v>248</v>
      </c>
      <c r="B39" s="6" t="s">
        <v>249</v>
      </c>
      <c r="C39" s="8" t="s">
        <v>250</v>
      </c>
      <c r="D39" s="8" t="s">
        <v>251</v>
      </c>
      <c r="E39" s="8" t="s">
        <v>252</v>
      </c>
      <c r="F39" s="8"/>
      <c r="G39" s="13" t="str">
        <f>HYPERLINK("http://runeberg.org/danetym/","http://runeberg.org/danetym/")</f>
        <v>http://runeberg.org/danetym/</v>
      </c>
      <c r="H39" s="8" t="s">
        <v>253</v>
      </c>
      <c r="I39" s="8" t="s">
        <v>254</v>
      </c>
      <c r="J39" s="6"/>
      <c r="K39" s="8" t="s">
        <v>96</v>
      </c>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2" t="s">
        <v>97</v>
      </c>
      <c r="AY39" s="2" t="s">
        <v>97</v>
      </c>
      <c r="BB39" s="2" t="s">
        <v>97</v>
      </c>
      <c r="BH39" s="2" t="s">
        <v>97</v>
      </c>
      <c r="BI39" s="2" t="s">
        <v>97</v>
      </c>
      <c r="BK39" s="2" t="s">
        <v>97</v>
      </c>
      <c r="BO39" s="2" t="s">
        <v>97</v>
      </c>
      <c r="BU39" s="2" t="s">
        <v>97</v>
      </c>
    </row>
    <row r="40" spans="1:73" x14ac:dyDescent="0.25">
      <c r="A40" s="6" t="s">
        <v>255</v>
      </c>
      <c r="B40" s="6" t="s">
        <v>249</v>
      </c>
      <c r="C40" s="8" t="s">
        <v>250</v>
      </c>
      <c r="D40" s="8" t="s">
        <v>256</v>
      </c>
      <c r="E40" s="8" t="s">
        <v>257</v>
      </c>
      <c r="F40" s="8" t="s">
        <v>258</v>
      </c>
      <c r="G40" s="13" t="str">
        <f>HYPERLINK("http://ordnet.dk/ods","http://ordnet.dk/ods")</f>
        <v>http://ordnet.dk/ods</v>
      </c>
      <c r="H40" s="8" t="s">
        <v>259</v>
      </c>
      <c r="I40" s="8"/>
      <c r="J40" s="6" t="s">
        <v>260</v>
      </c>
      <c r="K40" s="6" t="s">
        <v>123</v>
      </c>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2" t="s">
        <v>97</v>
      </c>
      <c r="AZ40" s="2" t="s">
        <v>97</v>
      </c>
      <c r="BC40" s="2" t="s">
        <v>97</v>
      </c>
      <c r="BF40" s="2" t="s">
        <v>97</v>
      </c>
      <c r="BI40" s="2" t="s">
        <v>97</v>
      </c>
      <c r="BK40" s="2" t="s">
        <v>97</v>
      </c>
      <c r="BQ40" s="2" t="s">
        <v>97</v>
      </c>
      <c r="BU40" s="2" t="s">
        <v>97</v>
      </c>
    </row>
    <row r="41" spans="1:73" x14ac:dyDescent="0.25">
      <c r="A41" s="6" t="s">
        <v>261</v>
      </c>
      <c r="B41" s="6" t="s">
        <v>249</v>
      </c>
      <c r="C41" s="8" t="s">
        <v>250</v>
      </c>
      <c r="D41" s="8" t="s">
        <v>262</v>
      </c>
      <c r="E41" s="8" t="s">
        <v>263</v>
      </c>
      <c r="F41" s="8"/>
      <c r="G41" s="13" t="str">
        <f>HYPERLINK("http://www.hist.uib.no/kalkar/","http://www.hist.uib.no/kalkar/")</f>
        <v>http://www.hist.uib.no/kalkar/</v>
      </c>
      <c r="H41" s="8" t="s">
        <v>264</v>
      </c>
      <c r="I41" s="8" t="s">
        <v>265</v>
      </c>
      <c r="J41" s="6"/>
      <c r="K41" s="8" t="s">
        <v>96</v>
      </c>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V41" s="2" t="s">
        <v>97</v>
      </c>
      <c r="AX41" s="2" t="s">
        <v>97</v>
      </c>
      <c r="BB41" s="2" t="s">
        <v>97</v>
      </c>
      <c r="BH41" s="2" t="s">
        <v>97</v>
      </c>
      <c r="BI41" s="2" t="s">
        <v>97</v>
      </c>
      <c r="BK41" s="2" t="s">
        <v>97</v>
      </c>
      <c r="BO41" s="2" t="s">
        <v>97</v>
      </c>
      <c r="BU41" s="2" t="s">
        <v>97</v>
      </c>
    </row>
    <row r="42" spans="1:73" x14ac:dyDescent="0.25">
      <c r="A42" s="6" t="s">
        <v>88</v>
      </c>
      <c r="B42" s="8" t="s">
        <v>249</v>
      </c>
      <c r="C42" s="8" t="s">
        <v>250</v>
      </c>
      <c r="D42" s="8" t="s">
        <v>266</v>
      </c>
      <c r="E42" s="8" t="s">
        <v>267</v>
      </c>
      <c r="F42" s="8"/>
      <c r="G42" s="13" t="str">
        <f>HYPERLINK("http://mothsordbog.dk/","http://mothsordbog.dk/")</f>
        <v>http://mothsordbog.dk/</v>
      </c>
      <c r="H42" s="8" t="s">
        <v>268</v>
      </c>
      <c r="I42" s="8"/>
      <c r="J42" s="6" t="s">
        <v>260</v>
      </c>
      <c r="K42" s="6" t="s">
        <v>123</v>
      </c>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2" t="s">
        <v>97</v>
      </c>
      <c r="AX42" s="2" t="s">
        <v>97</v>
      </c>
      <c r="AZ42" s="2" t="s">
        <v>97</v>
      </c>
      <c r="BC42" s="2" t="s">
        <v>97</v>
      </c>
      <c r="BF42" s="2" t="s">
        <v>97</v>
      </c>
      <c r="BH42" s="2" t="s">
        <v>97</v>
      </c>
      <c r="BI42" s="2" t="s">
        <v>97</v>
      </c>
      <c r="BL42" s="2" t="s">
        <v>97</v>
      </c>
      <c r="BQ42" s="2" t="s">
        <v>97</v>
      </c>
      <c r="BT42" s="2" t="s">
        <v>97</v>
      </c>
    </row>
    <row r="43" spans="1:73" x14ac:dyDescent="0.25">
      <c r="A43" s="6"/>
      <c r="B43" s="8" t="s">
        <v>249</v>
      </c>
      <c r="C43" s="8" t="s">
        <v>250</v>
      </c>
      <c r="D43" s="8" t="s">
        <v>269</v>
      </c>
      <c r="E43" s="8" t="s">
        <v>270</v>
      </c>
      <c r="F43" s="8"/>
      <c r="G43" s="13" t="s">
        <v>271</v>
      </c>
      <c r="H43" s="8" t="s">
        <v>268</v>
      </c>
      <c r="I43" s="8" t="s">
        <v>272</v>
      </c>
      <c r="J43" s="6" t="s">
        <v>260</v>
      </c>
      <c r="K43" s="6" t="s">
        <v>185</v>
      </c>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2" t="s">
        <v>97</v>
      </c>
      <c r="AZ43" s="2" t="s">
        <v>97</v>
      </c>
      <c r="BC43" s="2" t="s">
        <v>97</v>
      </c>
      <c r="BF43" s="2" t="s">
        <v>97</v>
      </c>
      <c r="BG43" s="2" t="s">
        <v>97</v>
      </c>
      <c r="BI43" s="2" t="s">
        <v>97</v>
      </c>
      <c r="BK43" s="2" t="s">
        <v>97</v>
      </c>
      <c r="BQ43" s="2" t="s">
        <v>97</v>
      </c>
      <c r="BT43" s="2" t="s">
        <v>97</v>
      </c>
    </row>
    <row r="44" spans="1:73" x14ac:dyDescent="0.25">
      <c r="A44" s="6" t="s">
        <v>88</v>
      </c>
      <c r="B44" s="8" t="s">
        <v>249</v>
      </c>
      <c r="C44" s="8" t="s">
        <v>250</v>
      </c>
      <c r="D44" s="8" t="s">
        <v>273</v>
      </c>
      <c r="E44" s="8" t="s">
        <v>274</v>
      </c>
      <c r="F44" s="8"/>
      <c r="G44" s="22" t="s">
        <v>275</v>
      </c>
      <c r="H44" s="8" t="s">
        <v>268</v>
      </c>
      <c r="I44" s="8"/>
      <c r="J44" s="6" t="s">
        <v>276</v>
      </c>
      <c r="K44" s="8" t="s">
        <v>185</v>
      </c>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2" t="s">
        <v>97</v>
      </c>
      <c r="AY44" s="2" t="s">
        <v>97</v>
      </c>
      <c r="BD44" s="2" t="s">
        <v>97</v>
      </c>
      <c r="BH44" s="2" t="s">
        <v>97</v>
      </c>
      <c r="BJ44" s="2" t="s">
        <v>97</v>
      </c>
      <c r="BL44" s="2" t="s">
        <v>97</v>
      </c>
      <c r="BP44" s="2" t="s">
        <v>97</v>
      </c>
      <c r="BQ44" s="2" t="s">
        <v>97</v>
      </c>
      <c r="BR44" s="2" t="s">
        <v>97</v>
      </c>
      <c r="BU44" s="2" t="s">
        <v>97</v>
      </c>
    </row>
    <row r="45" spans="1:73" x14ac:dyDescent="0.25">
      <c r="A45" s="23" t="s">
        <v>88</v>
      </c>
      <c r="B45" s="24" t="s">
        <v>249</v>
      </c>
      <c r="C45" s="24" t="s">
        <v>250</v>
      </c>
      <c r="D45" s="24" t="s">
        <v>277</v>
      </c>
      <c r="E45" s="24" t="s">
        <v>278</v>
      </c>
      <c r="F45" s="24"/>
      <c r="G45" s="22" t="s">
        <v>279</v>
      </c>
      <c r="H45" s="24" t="s">
        <v>268</v>
      </c>
      <c r="I45" s="24"/>
      <c r="J45" s="6" t="s">
        <v>260</v>
      </c>
      <c r="K45" s="23" t="s">
        <v>123</v>
      </c>
      <c r="L45" s="25"/>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5" t="s">
        <v>97</v>
      </c>
      <c r="AV45" s="25"/>
      <c r="AW45" s="25"/>
      <c r="AX45" s="25"/>
      <c r="AY45" s="25"/>
      <c r="AZ45" s="25" t="s">
        <v>97</v>
      </c>
      <c r="BA45" s="25"/>
      <c r="BB45" s="25"/>
      <c r="BC45" s="25" t="s">
        <v>97</v>
      </c>
      <c r="BD45" s="25"/>
      <c r="BE45" s="25"/>
      <c r="BF45" s="25" t="s">
        <v>97</v>
      </c>
      <c r="BG45" s="25"/>
      <c r="BH45" s="25"/>
      <c r="BI45" s="25" t="s">
        <v>97</v>
      </c>
      <c r="BJ45" s="25"/>
      <c r="BK45" s="25" t="s">
        <v>97</v>
      </c>
      <c r="BL45" s="25"/>
      <c r="BM45" s="25"/>
      <c r="BN45" s="25"/>
      <c r="BO45" s="25"/>
      <c r="BP45" s="25"/>
      <c r="BQ45" s="25" t="s">
        <v>97</v>
      </c>
      <c r="BR45" s="25"/>
      <c r="BS45" s="25"/>
      <c r="BT45" s="25"/>
      <c r="BU45" s="25" t="s">
        <v>97</v>
      </c>
    </row>
    <row r="46" spans="1:73" x14ac:dyDescent="0.25">
      <c r="A46" s="6" t="s">
        <v>280</v>
      </c>
      <c r="B46" s="8" t="s">
        <v>249</v>
      </c>
      <c r="C46" s="8" t="s">
        <v>250</v>
      </c>
      <c r="D46" s="8" t="s">
        <v>281</v>
      </c>
      <c r="E46" s="8" t="s">
        <v>282</v>
      </c>
      <c r="F46" s="8"/>
      <c r="G46" s="13" t="str">
        <f>HYPERLINK("http://www.jyskordbog.dk/","http://www.jyskordbog.dk")</f>
        <v>http://www.jyskordbog.dk</v>
      </c>
      <c r="H46" s="8" t="s">
        <v>283</v>
      </c>
      <c r="I46" s="8"/>
      <c r="J46" s="6"/>
      <c r="K46" s="6" t="s">
        <v>185</v>
      </c>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2" t="s">
        <v>97</v>
      </c>
      <c r="AW46" s="18"/>
      <c r="AX46" s="18"/>
      <c r="AY46" s="18"/>
      <c r="AZ46" s="18"/>
      <c r="BA46" s="18"/>
      <c r="BB46" s="18"/>
      <c r="BC46" s="18"/>
      <c r="BD46" s="18"/>
      <c r="BE46" s="18"/>
      <c r="BF46" s="2" t="s">
        <v>97</v>
      </c>
      <c r="BJ46" s="2" t="s">
        <v>97</v>
      </c>
      <c r="BL46" s="2" t="s">
        <v>97</v>
      </c>
      <c r="BQ46" s="2" t="s">
        <v>97</v>
      </c>
      <c r="BS46" s="2" t="s">
        <v>97</v>
      </c>
      <c r="BT46" s="2" t="s">
        <v>97</v>
      </c>
    </row>
    <row r="47" spans="1:73" x14ac:dyDescent="0.25">
      <c r="A47" s="23" t="s">
        <v>284</v>
      </c>
      <c r="B47" s="23" t="s">
        <v>285</v>
      </c>
      <c r="C47" s="24" t="s">
        <v>286</v>
      </c>
      <c r="D47" s="24" t="s">
        <v>287</v>
      </c>
      <c r="E47" s="24" t="s">
        <v>288</v>
      </c>
      <c r="F47" s="24" t="s">
        <v>289</v>
      </c>
      <c r="G47" s="13" t="str">
        <f>HYPERLINK("http://gtb.inl.nl/?owner=WNT","http://gtb.inl.nl/?owner=WNT")</f>
        <v>http://gtb.inl.nl/?owner=WNT</v>
      </c>
      <c r="H47" s="24" t="s">
        <v>290</v>
      </c>
      <c r="I47" s="24" t="s">
        <v>291</v>
      </c>
      <c r="J47" s="23" t="s">
        <v>292</v>
      </c>
      <c r="K47" s="23"/>
      <c r="L47" s="25"/>
      <c r="M47" s="25" t="s">
        <v>97</v>
      </c>
      <c r="N47" s="25"/>
      <c r="O47" s="25"/>
      <c r="P47" s="25"/>
      <c r="Q47" s="25" t="s">
        <v>97</v>
      </c>
      <c r="R47" s="25"/>
      <c r="S47" s="25"/>
      <c r="T47" s="25"/>
      <c r="U47" s="25"/>
      <c r="V47" s="25"/>
      <c r="W47" s="25" t="s">
        <v>97</v>
      </c>
      <c r="X47" s="25"/>
      <c r="Y47" s="25"/>
      <c r="Z47" s="25" t="s">
        <v>97</v>
      </c>
      <c r="AA47" s="25" t="s">
        <v>97</v>
      </c>
      <c r="AB47" s="25" t="s">
        <v>97</v>
      </c>
      <c r="AC47" s="25"/>
      <c r="AD47" s="25" t="s">
        <v>97</v>
      </c>
      <c r="AE47" s="25"/>
      <c r="AF47" s="25" t="s">
        <v>97</v>
      </c>
      <c r="AG47" s="25"/>
      <c r="AH47" s="25"/>
      <c r="AI47" s="25" t="s">
        <v>97</v>
      </c>
      <c r="AJ47" s="25" t="s">
        <v>293</v>
      </c>
      <c r="AK47" s="25" t="s">
        <v>97</v>
      </c>
      <c r="AL47" s="25" t="s">
        <v>97</v>
      </c>
      <c r="AM47" s="25" t="s">
        <v>97</v>
      </c>
      <c r="AN47" s="25" t="s">
        <v>97</v>
      </c>
      <c r="AO47" s="25" t="s">
        <v>97</v>
      </c>
      <c r="AP47" s="25" t="s">
        <v>97</v>
      </c>
      <c r="AQ47" s="25" t="s">
        <v>97</v>
      </c>
      <c r="AR47" s="25" t="s">
        <v>97</v>
      </c>
      <c r="AS47" s="25" t="s">
        <v>97</v>
      </c>
      <c r="AT47" s="25" t="s">
        <v>97</v>
      </c>
      <c r="AU47" s="25" t="s">
        <v>97</v>
      </c>
      <c r="AV47" s="25"/>
      <c r="AW47" s="25" t="s">
        <v>97</v>
      </c>
      <c r="AX47" s="25"/>
      <c r="AY47" s="25"/>
      <c r="AZ47" s="25" t="s">
        <v>97</v>
      </c>
      <c r="BA47" s="25"/>
      <c r="BB47" s="25"/>
      <c r="BC47" s="25"/>
      <c r="BD47" s="25" t="s">
        <v>97</v>
      </c>
      <c r="BE47" s="25"/>
      <c r="BF47" s="25"/>
      <c r="BG47" s="25" t="s">
        <v>97</v>
      </c>
      <c r="BH47" s="25"/>
      <c r="BI47" s="25"/>
      <c r="BJ47" s="25" t="s">
        <v>97</v>
      </c>
      <c r="BK47" s="25" t="s">
        <v>97</v>
      </c>
      <c r="BL47" s="25"/>
      <c r="BM47" s="25"/>
      <c r="BN47" s="25"/>
      <c r="BO47" s="25"/>
      <c r="BP47" s="25" t="s">
        <v>97</v>
      </c>
      <c r="BQ47" s="25" t="s">
        <v>97</v>
      </c>
      <c r="BR47" s="25" t="s">
        <v>97</v>
      </c>
      <c r="BS47" s="25" t="s">
        <v>97</v>
      </c>
      <c r="BT47" s="25" t="s">
        <v>97</v>
      </c>
      <c r="BU47" s="25"/>
    </row>
    <row r="48" spans="1:73" x14ac:dyDescent="0.25">
      <c r="A48" s="23" t="s">
        <v>294</v>
      </c>
      <c r="B48" s="23" t="s">
        <v>285</v>
      </c>
      <c r="C48" s="24" t="s">
        <v>286</v>
      </c>
      <c r="D48" s="24" t="s">
        <v>295</v>
      </c>
      <c r="E48" s="24" t="s">
        <v>296</v>
      </c>
      <c r="F48" s="24" t="s">
        <v>297</v>
      </c>
      <c r="G48" s="13" t="str">
        <f>HYPERLINK("http://gtb.inl.nl/?owner=MNW","http://gtb.inl.nl/?owner=MNW")</f>
        <v>http://gtb.inl.nl/?owner=MNW</v>
      </c>
      <c r="H48" s="24" t="s">
        <v>290</v>
      </c>
      <c r="I48" s="24" t="s">
        <v>291</v>
      </c>
      <c r="J48" s="23" t="s">
        <v>292</v>
      </c>
      <c r="K48" s="23"/>
      <c r="L48" s="25"/>
      <c r="M48" s="25" t="s">
        <v>97</v>
      </c>
      <c r="N48" s="25"/>
      <c r="O48" s="25"/>
      <c r="P48" s="25"/>
      <c r="Q48" s="25"/>
      <c r="R48" s="25"/>
      <c r="S48" s="25"/>
      <c r="T48" s="25"/>
      <c r="U48" s="25"/>
      <c r="V48" s="25" t="s">
        <v>97</v>
      </c>
      <c r="W48" s="25" t="s">
        <v>97</v>
      </c>
      <c r="X48" s="25"/>
      <c r="Y48" s="25"/>
      <c r="Z48" s="25" t="s">
        <v>97</v>
      </c>
      <c r="AA48" s="25" t="s">
        <v>97</v>
      </c>
      <c r="AB48" s="25" t="s">
        <v>97</v>
      </c>
      <c r="AC48" s="25"/>
      <c r="AD48" s="25" t="s">
        <v>97</v>
      </c>
      <c r="AE48" s="25"/>
      <c r="AF48" s="25" t="s">
        <v>97</v>
      </c>
      <c r="AG48" s="25"/>
      <c r="AH48" s="25"/>
      <c r="AI48" s="25" t="s">
        <v>97</v>
      </c>
      <c r="AJ48" s="25" t="s">
        <v>293</v>
      </c>
      <c r="AK48" s="25" t="s">
        <v>97</v>
      </c>
      <c r="AL48" s="25" t="s">
        <v>97</v>
      </c>
      <c r="AM48" s="25" t="s">
        <v>97</v>
      </c>
      <c r="AN48" s="25" t="s">
        <v>97</v>
      </c>
      <c r="AO48" s="25" t="s">
        <v>97</v>
      </c>
      <c r="AP48" s="25" t="s">
        <v>97</v>
      </c>
      <c r="AQ48" s="25"/>
      <c r="AR48" s="25" t="s">
        <v>97</v>
      </c>
      <c r="AS48" s="25" t="s">
        <v>97</v>
      </c>
      <c r="AT48" s="25" t="s">
        <v>97</v>
      </c>
      <c r="AU48" s="25" t="s">
        <v>97</v>
      </c>
      <c r="AV48" s="25"/>
      <c r="AW48" s="25"/>
      <c r="AX48" s="25"/>
      <c r="AY48" s="25"/>
      <c r="AZ48" s="25" t="s">
        <v>97</v>
      </c>
      <c r="BA48" s="25"/>
      <c r="BB48" s="25"/>
      <c r="BC48" s="25"/>
      <c r="BD48" s="25" t="s">
        <v>97</v>
      </c>
      <c r="BE48" s="25"/>
      <c r="BF48" s="25"/>
      <c r="BG48" s="25" t="s">
        <v>97</v>
      </c>
      <c r="BH48" s="25"/>
      <c r="BI48" s="25"/>
      <c r="BJ48" s="25" t="s">
        <v>97</v>
      </c>
      <c r="BK48" s="25" t="s">
        <v>97</v>
      </c>
      <c r="BL48" s="25"/>
      <c r="BM48" s="25"/>
      <c r="BN48" s="25"/>
      <c r="BO48" s="25"/>
      <c r="BP48" s="25" t="s">
        <v>97</v>
      </c>
      <c r="BQ48" s="25" t="s">
        <v>97</v>
      </c>
      <c r="BR48" s="25" t="s">
        <v>97</v>
      </c>
      <c r="BS48" s="25" t="s">
        <v>97</v>
      </c>
      <c r="BT48" s="25" t="s">
        <v>97</v>
      </c>
      <c r="BU48" s="25"/>
    </row>
    <row r="49" spans="1:73" x14ac:dyDescent="0.25">
      <c r="A49" s="23" t="s">
        <v>88</v>
      </c>
      <c r="B49" s="23" t="s">
        <v>298</v>
      </c>
      <c r="C49" s="24" t="s">
        <v>188</v>
      </c>
      <c r="D49" s="24" t="s">
        <v>299</v>
      </c>
      <c r="E49" s="24"/>
      <c r="F49" s="24"/>
      <c r="G49" s="13" t="str">
        <f>HYPERLINK("https://archive.org/details/etymologicaldict00skeauoft","https://archive.org/details/etymologicaldict00skeauoft")</f>
        <v>https://archive.org/details/etymologicaldict00skeauoft</v>
      </c>
      <c r="H49" s="24" t="s">
        <v>93</v>
      </c>
      <c r="I49" s="24" t="s">
        <v>300</v>
      </c>
      <c r="J49" s="23" t="s">
        <v>95</v>
      </c>
      <c r="K49" s="23" t="s">
        <v>96</v>
      </c>
      <c r="L49" s="25"/>
      <c r="M49" s="25" t="s">
        <v>97</v>
      </c>
      <c r="N49" s="25"/>
      <c r="O49" s="25"/>
      <c r="P49" s="25"/>
      <c r="Q49" s="25" t="s">
        <v>97</v>
      </c>
      <c r="R49" s="25"/>
      <c r="S49" s="25"/>
      <c r="T49" s="25"/>
      <c r="U49" s="25"/>
      <c r="V49" s="25"/>
      <c r="W49" s="25" t="s">
        <v>97</v>
      </c>
      <c r="X49" s="25"/>
      <c r="Y49" s="25" t="s">
        <v>97</v>
      </c>
      <c r="Z49" s="25"/>
      <c r="AA49" s="25" t="s">
        <v>97</v>
      </c>
      <c r="AB49" s="25" t="s">
        <v>97</v>
      </c>
      <c r="AC49" s="25"/>
      <c r="AD49" s="25" t="s">
        <v>97</v>
      </c>
      <c r="AE49" s="25"/>
      <c r="AF49" s="25" t="s">
        <v>97</v>
      </c>
      <c r="AG49" s="25"/>
      <c r="AH49" s="25"/>
      <c r="AI49" s="25" t="s">
        <v>97</v>
      </c>
      <c r="AJ49" s="25"/>
      <c r="AK49" s="25"/>
      <c r="AL49" s="25"/>
      <c r="AM49" s="25" t="s">
        <v>97</v>
      </c>
      <c r="AN49" s="25" t="s">
        <v>97</v>
      </c>
      <c r="AO49" s="25" t="s">
        <v>97</v>
      </c>
      <c r="AP49" s="25" t="s">
        <v>97</v>
      </c>
      <c r="AQ49" s="25" t="s">
        <v>97</v>
      </c>
      <c r="AR49" s="25"/>
      <c r="AS49" s="25"/>
      <c r="AT49" s="25" t="s">
        <v>97</v>
      </c>
      <c r="AU49" s="25" t="s">
        <v>97</v>
      </c>
      <c r="AV49" s="25"/>
      <c r="AW49" s="25"/>
      <c r="AX49" s="25"/>
      <c r="AY49" s="25" t="s">
        <v>97</v>
      </c>
      <c r="AZ49" s="25"/>
      <c r="BA49" s="25"/>
      <c r="BB49" s="25" t="s">
        <v>97</v>
      </c>
      <c r="BC49" s="25"/>
      <c r="BD49" s="25"/>
      <c r="BE49" s="25"/>
      <c r="BF49" s="25"/>
      <c r="BG49" s="25"/>
      <c r="BH49" s="25" t="s">
        <v>97</v>
      </c>
      <c r="BI49" s="25" t="s">
        <v>97</v>
      </c>
      <c r="BJ49" s="25"/>
      <c r="BK49" s="25" t="s">
        <v>97</v>
      </c>
      <c r="BL49" s="25"/>
      <c r="BM49" s="25"/>
      <c r="BN49" s="25"/>
      <c r="BO49" s="25"/>
      <c r="BP49" s="25" t="s">
        <v>97</v>
      </c>
      <c r="BQ49" s="25"/>
      <c r="BR49" s="25"/>
      <c r="BS49" s="25"/>
      <c r="BT49" s="25"/>
      <c r="BU49" s="25" t="s">
        <v>97</v>
      </c>
    </row>
    <row r="50" spans="1:73" x14ac:dyDescent="0.25">
      <c r="A50" s="23" t="s">
        <v>301</v>
      </c>
      <c r="B50" s="27" t="s">
        <v>298</v>
      </c>
      <c r="C50" s="27" t="s">
        <v>188</v>
      </c>
      <c r="D50" s="27" t="s">
        <v>302</v>
      </c>
      <c r="E50" s="27"/>
      <c r="F50" s="27" t="s">
        <v>303</v>
      </c>
      <c r="G50" s="28" t="str">
        <f t="shared" ref="G50:G51" si="0">HYPERLINK("http://www.oed.com/","http://www.oed.com")</f>
        <v>http://www.oed.com</v>
      </c>
      <c r="H50" s="27" t="s">
        <v>304</v>
      </c>
      <c r="I50" s="27" t="s">
        <v>305</v>
      </c>
      <c r="J50" s="23"/>
      <c r="K50" s="23" t="s">
        <v>185</v>
      </c>
      <c r="L50" s="23"/>
      <c r="M50" s="23" t="s">
        <v>97</v>
      </c>
      <c r="N50" s="23"/>
      <c r="O50" s="23"/>
      <c r="P50" s="23"/>
      <c r="Q50" s="23" t="s">
        <v>97</v>
      </c>
      <c r="R50" s="23"/>
      <c r="S50" s="23"/>
      <c r="T50" s="23"/>
      <c r="U50" s="23"/>
      <c r="V50" s="23"/>
      <c r="W50" s="23" t="s">
        <v>97</v>
      </c>
      <c r="X50" s="23"/>
      <c r="Y50" s="23" t="s">
        <v>97</v>
      </c>
      <c r="Z50" s="23" t="s">
        <v>97</v>
      </c>
      <c r="AA50" s="23" t="s">
        <v>97</v>
      </c>
      <c r="AB50" s="23" t="s">
        <v>97</v>
      </c>
      <c r="AC50" s="23"/>
      <c r="AD50" s="23" t="s">
        <v>97</v>
      </c>
      <c r="AE50" s="23"/>
      <c r="AF50" s="23" t="s">
        <v>97</v>
      </c>
      <c r="AG50" s="23"/>
      <c r="AH50" s="23" t="s">
        <v>97</v>
      </c>
      <c r="AI50" s="23" t="s">
        <v>97</v>
      </c>
      <c r="AJ50" s="23" t="s">
        <v>293</v>
      </c>
      <c r="AK50" s="23" t="s">
        <v>97</v>
      </c>
      <c r="AL50" s="23" t="s">
        <v>97</v>
      </c>
      <c r="AM50" s="23" t="s">
        <v>97</v>
      </c>
      <c r="AN50" s="23" t="s">
        <v>97</v>
      </c>
      <c r="AO50" s="23" t="s">
        <v>97</v>
      </c>
      <c r="AP50" s="23" t="s">
        <v>97</v>
      </c>
      <c r="AQ50" s="23" t="s">
        <v>97</v>
      </c>
      <c r="AR50" s="23"/>
      <c r="AS50" s="23"/>
      <c r="AT50" s="23" t="s">
        <v>97</v>
      </c>
      <c r="AU50" s="23" t="s">
        <v>97</v>
      </c>
      <c r="AV50" s="23"/>
      <c r="AW50" s="23" t="s">
        <v>97</v>
      </c>
      <c r="AX50" s="23"/>
      <c r="AY50" s="23"/>
      <c r="AZ50" s="23" t="s">
        <v>97</v>
      </c>
      <c r="BA50" s="23"/>
      <c r="BB50" s="23"/>
      <c r="BC50" s="23" t="s">
        <v>97</v>
      </c>
      <c r="BD50" s="23"/>
      <c r="BE50" s="23"/>
      <c r="BF50" s="23"/>
      <c r="BG50" s="23" t="s">
        <v>97</v>
      </c>
      <c r="BH50" s="23"/>
      <c r="BI50" s="23"/>
      <c r="BJ50" s="23" t="s">
        <v>97</v>
      </c>
      <c r="BK50" s="23"/>
      <c r="BL50" s="23"/>
      <c r="BM50" s="23" t="s">
        <v>97</v>
      </c>
      <c r="BN50" s="23"/>
      <c r="BO50" s="23"/>
      <c r="BP50" s="23" t="s">
        <v>97</v>
      </c>
      <c r="BQ50" s="23" t="s">
        <v>97</v>
      </c>
      <c r="BR50" s="23" t="s">
        <v>97</v>
      </c>
      <c r="BS50" s="23" t="s">
        <v>97</v>
      </c>
      <c r="BT50" s="23" t="s">
        <v>97</v>
      </c>
      <c r="BU50" s="23"/>
    </row>
    <row r="51" spans="1:73" x14ac:dyDescent="0.25">
      <c r="A51" s="23"/>
      <c r="B51" s="24" t="s">
        <v>298</v>
      </c>
      <c r="C51" s="24" t="s">
        <v>188</v>
      </c>
      <c r="D51" s="24" t="s">
        <v>306</v>
      </c>
      <c r="E51" s="24"/>
      <c r="F51" s="24"/>
      <c r="G51" s="29" t="str">
        <f t="shared" si="0"/>
        <v>http://www.oed.com</v>
      </c>
      <c r="H51" s="27" t="s">
        <v>304</v>
      </c>
      <c r="I51" s="23" t="s">
        <v>307</v>
      </c>
      <c r="J51" s="23"/>
      <c r="K51" s="23" t="s">
        <v>185</v>
      </c>
      <c r="L51" s="25"/>
      <c r="M51" s="25" t="s">
        <v>97</v>
      </c>
      <c r="N51" s="25"/>
      <c r="O51" s="25"/>
      <c r="P51" s="25"/>
      <c r="Q51" s="25" t="s">
        <v>97</v>
      </c>
      <c r="R51" s="25"/>
      <c r="S51" s="25"/>
      <c r="T51" s="25"/>
      <c r="U51" s="25"/>
      <c r="V51" s="25"/>
      <c r="W51" s="25" t="s">
        <v>97</v>
      </c>
      <c r="X51" s="25" t="s">
        <v>97</v>
      </c>
      <c r="Y51" s="25"/>
      <c r="Z51" s="25"/>
      <c r="AA51" s="25"/>
      <c r="AB51" s="25" t="s">
        <v>97</v>
      </c>
      <c r="AC51" s="25"/>
      <c r="AD51" s="25"/>
      <c r="AE51" s="25" t="s">
        <v>97</v>
      </c>
      <c r="AF51" s="25" t="s">
        <v>97</v>
      </c>
      <c r="AG51" s="25"/>
      <c r="AH51" s="25" t="s">
        <v>97</v>
      </c>
      <c r="AI51" s="25"/>
      <c r="AJ51" s="25" t="s">
        <v>293</v>
      </c>
      <c r="AK51" s="25" t="s">
        <v>97</v>
      </c>
      <c r="AL51" s="25"/>
      <c r="AM51" s="25"/>
      <c r="AN51" s="25"/>
      <c r="AO51" s="25"/>
      <c r="AP51" s="25"/>
      <c r="AQ51" s="25"/>
      <c r="AR51" s="25"/>
      <c r="AS51" s="25"/>
      <c r="AT51" s="25"/>
      <c r="AU51" s="25" t="s">
        <v>97</v>
      </c>
      <c r="AV51" s="25"/>
      <c r="AW51" s="25" t="s">
        <v>97</v>
      </c>
      <c r="AX51" s="25"/>
      <c r="AY51" s="25"/>
      <c r="AZ51" s="25" t="s">
        <v>97</v>
      </c>
      <c r="BA51" s="25"/>
      <c r="BB51" s="25"/>
      <c r="BC51" s="25" t="s">
        <v>97</v>
      </c>
      <c r="BD51" s="25"/>
      <c r="BE51" s="25"/>
      <c r="BF51" s="25"/>
      <c r="BG51" s="25" t="s">
        <v>97</v>
      </c>
      <c r="BH51" s="25"/>
      <c r="BI51" s="25"/>
      <c r="BJ51" s="25" t="s">
        <v>97</v>
      </c>
      <c r="BK51" s="25"/>
      <c r="BL51" s="25"/>
      <c r="BM51" s="25" t="s">
        <v>97</v>
      </c>
      <c r="BN51" s="25"/>
      <c r="BO51" s="25"/>
      <c r="BP51" s="25"/>
      <c r="BQ51" s="25" t="s">
        <v>97</v>
      </c>
      <c r="BR51" s="25"/>
      <c r="BS51" s="25" t="s">
        <v>97</v>
      </c>
      <c r="BT51" s="25" t="s">
        <v>97</v>
      </c>
      <c r="BU51" s="25"/>
    </row>
    <row r="52" spans="1:73" x14ac:dyDescent="0.25">
      <c r="A52" s="23" t="s">
        <v>308</v>
      </c>
      <c r="B52" s="24" t="s">
        <v>309</v>
      </c>
      <c r="C52" s="24" t="s">
        <v>310</v>
      </c>
      <c r="D52" s="24" t="s">
        <v>311</v>
      </c>
      <c r="E52" s="24"/>
      <c r="F52" s="24" t="s">
        <v>312</v>
      </c>
      <c r="G52" s="13" t="str">
        <f>HYPERLINK("http://quod.lib.umich.edu/m/med/","http://quod.lib.umich.edu/m/med/")</f>
        <v>http://quod.lib.umich.edu/m/med/</v>
      </c>
      <c r="H52" s="24" t="s">
        <v>313</v>
      </c>
      <c r="I52" s="24"/>
      <c r="J52" s="23" t="s">
        <v>314</v>
      </c>
      <c r="K52" s="23" t="s">
        <v>123</v>
      </c>
      <c r="L52" s="25"/>
      <c r="M52" s="25" t="s">
        <v>97</v>
      </c>
      <c r="N52" s="25"/>
      <c r="O52" s="25"/>
      <c r="P52" s="25"/>
      <c r="Q52" s="25"/>
      <c r="R52" s="25"/>
      <c r="S52" s="25"/>
      <c r="T52" s="25"/>
      <c r="U52" s="25"/>
      <c r="V52" s="25" t="s">
        <v>97</v>
      </c>
      <c r="W52" s="25" t="s">
        <v>97</v>
      </c>
      <c r="X52" s="25"/>
      <c r="Y52" s="25"/>
      <c r="Z52" s="25" t="s">
        <v>97</v>
      </c>
      <c r="AA52" s="25"/>
      <c r="AB52" s="25" t="s">
        <v>97</v>
      </c>
      <c r="AC52" s="25"/>
      <c r="AD52" s="25" t="s">
        <v>315</v>
      </c>
      <c r="AE52" s="25"/>
      <c r="AF52" s="25" t="s">
        <v>97</v>
      </c>
      <c r="AG52" s="25"/>
      <c r="AH52" s="25"/>
      <c r="AI52" s="25" t="s">
        <v>97</v>
      </c>
      <c r="AJ52" s="25"/>
      <c r="AK52" s="25" t="s">
        <v>97</v>
      </c>
      <c r="AL52" s="25" t="s">
        <v>97</v>
      </c>
      <c r="AM52" s="25" t="s">
        <v>97</v>
      </c>
      <c r="AN52" s="25" t="s">
        <v>97</v>
      </c>
      <c r="AO52" s="25"/>
      <c r="AP52" s="25"/>
      <c r="AQ52" s="25"/>
      <c r="AR52" s="25" t="s">
        <v>97</v>
      </c>
      <c r="AS52" s="25"/>
      <c r="AT52" s="25"/>
      <c r="AU52" s="25" t="s">
        <v>97</v>
      </c>
      <c r="AV52" s="25"/>
      <c r="AW52" s="25" t="s">
        <v>97</v>
      </c>
      <c r="AX52" s="25"/>
      <c r="AY52" s="25"/>
      <c r="AZ52" s="25" t="s">
        <v>97</v>
      </c>
      <c r="BA52" s="25"/>
      <c r="BB52" s="25"/>
      <c r="BC52" s="25" t="s">
        <v>97</v>
      </c>
      <c r="BD52" s="25"/>
      <c r="BE52" s="25"/>
      <c r="BF52" s="25"/>
      <c r="BG52" s="25" t="s">
        <v>97</v>
      </c>
      <c r="BH52" s="25"/>
      <c r="BI52" s="25" t="s">
        <v>97</v>
      </c>
      <c r="BJ52" s="25"/>
      <c r="BK52" s="25" t="s">
        <v>97</v>
      </c>
      <c r="BL52" s="25"/>
      <c r="BM52" s="25"/>
      <c r="BN52" s="25"/>
      <c r="BO52" s="25"/>
      <c r="BP52" s="25"/>
      <c r="BQ52" s="25" t="s">
        <v>97</v>
      </c>
      <c r="BR52" s="25" t="s">
        <v>97</v>
      </c>
      <c r="BS52" s="25" t="s">
        <v>97</v>
      </c>
      <c r="BT52" s="25"/>
      <c r="BU52" s="25"/>
    </row>
    <row r="53" spans="1:73" x14ac:dyDescent="0.25">
      <c r="A53" s="23" t="s">
        <v>316</v>
      </c>
      <c r="B53" s="24" t="s">
        <v>317</v>
      </c>
      <c r="C53" s="24" t="s">
        <v>318</v>
      </c>
      <c r="D53" s="24" t="s">
        <v>319</v>
      </c>
      <c r="E53" s="24"/>
      <c r="F53" s="24" t="s">
        <v>320</v>
      </c>
      <c r="G53" s="13" t="str">
        <f>HYPERLINK("http://www.doe.utoronto.ca/","http://www.doe.utoronto.ca/")</f>
        <v>http://www.doe.utoronto.ca/</v>
      </c>
      <c r="H53" s="24" t="s">
        <v>321</v>
      </c>
      <c r="I53" s="24" t="s">
        <v>322</v>
      </c>
      <c r="J53" s="23" t="s">
        <v>323</v>
      </c>
      <c r="K53" s="23" t="s">
        <v>123</v>
      </c>
      <c r="L53" s="25"/>
      <c r="M53" s="25" t="s">
        <v>97</v>
      </c>
      <c r="N53" s="25"/>
      <c r="O53" s="25"/>
      <c r="P53" s="25"/>
      <c r="Q53" s="25"/>
      <c r="R53" s="25"/>
      <c r="S53" s="25"/>
      <c r="T53" s="25"/>
      <c r="U53" s="25"/>
      <c r="V53" s="25" t="s">
        <v>97</v>
      </c>
      <c r="W53" s="25" t="s">
        <v>97</v>
      </c>
      <c r="X53" s="25"/>
      <c r="Y53" s="25"/>
      <c r="Z53" s="25" t="s">
        <v>97</v>
      </c>
      <c r="AA53" s="25"/>
      <c r="AB53" s="25" t="s">
        <v>97</v>
      </c>
      <c r="AC53" s="25"/>
      <c r="AD53" s="25" t="s">
        <v>97</v>
      </c>
      <c r="AE53" s="25"/>
      <c r="AF53" s="25" t="s">
        <v>97</v>
      </c>
      <c r="AG53" s="25"/>
      <c r="AH53" s="25"/>
      <c r="AI53" s="25" t="s">
        <v>97</v>
      </c>
      <c r="AJ53" s="25" t="s">
        <v>293</v>
      </c>
      <c r="AK53" s="25" t="s">
        <v>97</v>
      </c>
      <c r="AL53" s="25" t="s">
        <v>97</v>
      </c>
      <c r="AM53" s="25" t="s">
        <v>97</v>
      </c>
      <c r="AN53" s="25" t="s">
        <v>97</v>
      </c>
      <c r="AO53" s="25"/>
      <c r="AP53" s="25"/>
      <c r="AQ53" s="25"/>
      <c r="AR53" s="25" t="s">
        <v>97</v>
      </c>
      <c r="AS53" s="25"/>
      <c r="AT53" s="25" t="s">
        <v>97</v>
      </c>
      <c r="AU53" s="25" t="s">
        <v>97</v>
      </c>
      <c r="AV53" s="25"/>
      <c r="AW53" s="25" t="s">
        <v>97</v>
      </c>
      <c r="AX53" s="25"/>
      <c r="AY53" s="25"/>
      <c r="AZ53" s="25"/>
      <c r="BA53" s="25"/>
      <c r="BB53" s="25"/>
      <c r="BC53" s="25" t="s">
        <v>97</v>
      </c>
      <c r="BD53" s="25"/>
      <c r="BE53" s="25"/>
      <c r="BF53" s="25"/>
      <c r="BG53" s="25" t="s">
        <v>97</v>
      </c>
      <c r="BH53" s="25"/>
      <c r="BI53" s="25"/>
      <c r="BJ53" s="25" t="s">
        <v>97</v>
      </c>
      <c r="BK53" s="25" t="s">
        <v>97</v>
      </c>
      <c r="BL53" s="25"/>
      <c r="BM53" s="25"/>
      <c r="BN53" s="25"/>
      <c r="BO53" s="25"/>
      <c r="BP53" s="25"/>
      <c r="BQ53" s="25" t="s">
        <v>97</v>
      </c>
      <c r="BR53" s="25" t="s">
        <v>97</v>
      </c>
      <c r="BS53" s="25" t="s">
        <v>97</v>
      </c>
      <c r="BT53" s="25" t="s">
        <v>97</v>
      </c>
      <c r="BU53" s="25"/>
    </row>
    <row r="54" spans="1:73" x14ac:dyDescent="0.25">
      <c r="A54" s="23" t="s">
        <v>324</v>
      </c>
      <c r="B54" s="24" t="s">
        <v>325</v>
      </c>
      <c r="C54" s="30" t="s">
        <v>326</v>
      </c>
      <c r="D54" s="30" t="s">
        <v>327</v>
      </c>
      <c r="E54" s="30" t="s">
        <v>328</v>
      </c>
      <c r="F54" s="30" t="s">
        <v>329</v>
      </c>
      <c r="G54" s="13" t="str">
        <f>HYPERLINK("http://www.kielitoimistonsanakirja.fi/","http://www.kielitoimistonsanakirja.fi")</f>
        <v>http://www.kielitoimistonsanakirja.fi</v>
      </c>
      <c r="H54" s="24" t="s">
        <v>330</v>
      </c>
      <c r="I54" s="24" t="s">
        <v>331</v>
      </c>
      <c r="J54" s="23" t="s">
        <v>332</v>
      </c>
      <c r="K54" s="23" t="s">
        <v>123</v>
      </c>
      <c r="L54" s="25"/>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5" t="s">
        <v>97</v>
      </c>
      <c r="AV54" s="25"/>
      <c r="AW54" s="25"/>
      <c r="AX54" s="25" t="s">
        <v>97</v>
      </c>
      <c r="AY54" s="25"/>
      <c r="AZ54" s="25" t="s">
        <v>97</v>
      </c>
      <c r="BA54" s="25"/>
      <c r="BB54" s="25"/>
      <c r="BC54" s="25" t="s">
        <v>97</v>
      </c>
      <c r="BD54" s="25"/>
      <c r="BE54" s="25"/>
      <c r="BF54" s="25"/>
      <c r="BG54" s="25" t="s">
        <v>97</v>
      </c>
      <c r="BH54" s="25"/>
      <c r="BI54" s="25" t="s">
        <v>97</v>
      </c>
      <c r="BJ54" s="25"/>
      <c r="BK54" s="25" t="s">
        <v>97</v>
      </c>
      <c r="BL54" s="25"/>
      <c r="BM54" s="25"/>
      <c r="BN54" s="25"/>
      <c r="BO54" s="25"/>
      <c r="BP54" s="25" t="s">
        <v>97</v>
      </c>
      <c r="BQ54" s="25" t="s">
        <v>97</v>
      </c>
      <c r="BR54" s="25"/>
      <c r="BS54" s="25" t="s">
        <v>97</v>
      </c>
      <c r="BT54" s="25" t="s">
        <v>97</v>
      </c>
      <c r="BU54" s="25"/>
    </row>
    <row r="55" spans="1:73" x14ac:dyDescent="0.25">
      <c r="A55" s="6" t="s">
        <v>333</v>
      </c>
      <c r="B55" s="8" t="s">
        <v>325</v>
      </c>
      <c r="C55" s="8" t="s">
        <v>326</v>
      </c>
      <c r="D55" s="8" t="s">
        <v>334</v>
      </c>
      <c r="E55" s="8" t="s">
        <v>335</v>
      </c>
      <c r="F55" s="8" t="s">
        <v>336</v>
      </c>
      <c r="G55" s="13" t="str">
        <f>HYPERLINK("http://kaino.kotus.fi/sms","http://kaino.kotus.fi/sms")</f>
        <v>http://kaino.kotus.fi/sms</v>
      </c>
      <c r="H55" s="8" t="s">
        <v>330</v>
      </c>
      <c r="I55" s="8" t="s">
        <v>337</v>
      </c>
      <c r="J55" s="6" t="s">
        <v>332</v>
      </c>
      <c r="K55" s="6" t="s">
        <v>123</v>
      </c>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2" t="s">
        <v>97</v>
      </c>
      <c r="AW55" s="25" t="s">
        <v>97</v>
      </c>
      <c r="AY55" s="2" t="s">
        <v>97</v>
      </c>
      <c r="BC55" s="2" t="s">
        <v>97</v>
      </c>
      <c r="BF55" s="2" t="s">
        <v>97</v>
      </c>
      <c r="BJ55" s="2" t="s">
        <v>97</v>
      </c>
      <c r="BL55" s="2" t="s">
        <v>97</v>
      </c>
      <c r="BQ55" s="2" t="s">
        <v>97</v>
      </c>
      <c r="BS55" s="2" t="s">
        <v>97</v>
      </c>
      <c r="BT55" s="2" t="s">
        <v>97</v>
      </c>
    </row>
    <row r="56" spans="1:73" x14ac:dyDescent="0.25">
      <c r="A56" s="6" t="s">
        <v>338</v>
      </c>
      <c r="B56" s="8" t="s">
        <v>325</v>
      </c>
      <c r="C56" s="8" t="s">
        <v>326</v>
      </c>
      <c r="D56" s="8" t="s">
        <v>339</v>
      </c>
      <c r="E56" s="8" t="s">
        <v>340</v>
      </c>
      <c r="F56" s="8" t="s">
        <v>341</v>
      </c>
      <c r="G56" s="13" t="str">
        <f>HYPERLINK("http://kaino.kotus.fi/vks","http://kaino.kotus.fi/vks")</f>
        <v>http://kaino.kotus.fi/vks</v>
      </c>
      <c r="H56" s="8" t="s">
        <v>330</v>
      </c>
      <c r="I56" s="8" t="s">
        <v>342</v>
      </c>
      <c r="J56" s="6" t="s">
        <v>332</v>
      </c>
      <c r="K56" s="6" t="s">
        <v>123</v>
      </c>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2" t="s">
        <v>97</v>
      </c>
      <c r="AW56" s="25" t="s">
        <v>97</v>
      </c>
      <c r="AY56" s="2" t="s">
        <v>97</v>
      </c>
      <c r="BC56" s="2" t="s">
        <v>97</v>
      </c>
      <c r="BG56" s="2" t="s">
        <v>97</v>
      </c>
      <c r="BJ56" s="2" t="s">
        <v>97</v>
      </c>
      <c r="BK56" s="2" t="s">
        <v>97</v>
      </c>
      <c r="BQ56" s="2" t="s">
        <v>97</v>
      </c>
      <c r="BS56" s="2" t="s">
        <v>97</v>
      </c>
      <c r="BT56" s="2" t="s">
        <v>97</v>
      </c>
    </row>
    <row r="57" spans="1:73" x14ac:dyDescent="0.25">
      <c r="A57" s="23" t="s">
        <v>343</v>
      </c>
      <c r="B57" s="24" t="s">
        <v>344</v>
      </c>
      <c r="C57" s="24" t="s">
        <v>345</v>
      </c>
      <c r="D57" s="24" t="s">
        <v>346</v>
      </c>
      <c r="E57" s="24" t="s">
        <v>347</v>
      </c>
      <c r="F57" s="24"/>
      <c r="G57" s="13" t="s">
        <v>348</v>
      </c>
      <c r="H57" s="24"/>
      <c r="I57" s="24"/>
      <c r="J57" s="23" t="s">
        <v>349</v>
      </c>
      <c r="K57" s="23" t="s">
        <v>350</v>
      </c>
      <c r="L57" s="25"/>
      <c r="M57" s="25" t="s">
        <v>97</v>
      </c>
      <c r="N57" s="25"/>
      <c r="O57" s="25"/>
      <c r="P57" s="25"/>
      <c r="Q57" s="25" t="s">
        <v>97</v>
      </c>
      <c r="R57" s="25"/>
      <c r="S57" s="25"/>
      <c r="T57" s="25"/>
      <c r="U57" s="25"/>
      <c r="V57" s="25"/>
      <c r="W57" s="25" t="s">
        <v>97</v>
      </c>
      <c r="X57" s="25"/>
      <c r="Y57" s="25" t="s">
        <v>97</v>
      </c>
      <c r="Z57" s="25"/>
      <c r="AA57" s="25" t="s">
        <v>97</v>
      </c>
      <c r="AB57" s="25" t="s">
        <v>97</v>
      </c>
      <c r="AC57" s="25"/>
      <c r="AD57" s="25" t="s">
        <v>97</v>
      </c>
      <c r="AE57" s="25"/>
      <c r="AF57" s="25" t="s">
        <v>97</v>
      </c>
      <c r="AG57" s="25"/>
      <c r="AH57" s="25" t="s">
        <v>97</v>
      </c>
      <c r="AI57" s="25" t="s">
        <v>97</v>
      </c>
      <c r="AJ57" s="25" t="s">
        <v>97</v>
      </c>
      <c r="AK57" s="25" t="s">
        <v>97</v>
      </c>
      <c r="AL57" s="25"/>
      <c r="AM57" s="25" t="s">
        <v>97</v>
      </c>
      <c r="AN57" s="25" t="s">
        <v>97</v>
      </c>
      <c r="AO57" s="25"/>
      <c r="AP57" s="25" t="s">
        <v>97</v>
      </c>
      <c r="AQ57" s="25" t="s">
        <v>97</v>
      </c>
      <c r="AR57" s="25"/>
      <c r="AS57" s="25"/>
      <c r="AT57" s="25"/>
      <c r="AU57" s="25" t="s">
        <v>97</v>
      </c>
      <c r="AV57" s="25"/>
      <c r="AW57" s="25"/>
      <c r="AX57" s="25"/>
      <c r="AY57" s="25"/>
      <c r="AZ57" s="25" t="s">
        <v>97</v>
      </c>
      <c r="BA57" s="25"/>
      <c r="BB57" s="25"/>
      <c r="BC57" s="25" t="s">
        <v>97</v>
      </c>
      <c r="BD57" s="25"/>
      <c r="BE57" s="25"/>
      <c r="BF57" s="25" t="s">
        <v>97</v>
      </c>
      <c r="BG57" s="25"/>
      <c r="BH57" s="25"/>
      <c r="BI57" s="25" t="s">
        <v>97</v>
      </c>
      <c r="BJ57" s="25"/>
      <c r="BK57" s="25" t="s">
        <v>97</v>
      </c>
      <c r="BL57" s="25"/>
      <c r="BM57" s="25"/>
      <c r="BN57" s="25"/>
      <c r="BO57" s="25"/>
      <c r="BP57" s="25"/>
      <c r="BQ57" s="25" t="s">
        <v>97</v>
      </c>
      <c r="BR57" s="25"/>
      <c r="BS57" s="25" t="s">
        <v>97</v>
      </c>
      <c r="BT57" s="25"/>
      <c r="BU57" s="25"/>
    </row>
    <row r="58" spans="1:73" x14ac:dyDescent="0.25">
      <c r="A58" s="23" t="s">
        <v>351</v>
      </c>
      <c r="B58" s="24" t="s">
        <v>344</v>
      </c>
      <c r="C58" s="24" t="s">
        <v>345</v>
      </c>
      <c r="D58" s="24" t="s">
        <v>352</v>
      </c>
      <c r="E58" s="24"/>
      <c r="F58" s="24"/>
      <c r="G58" s="13" t="str">
        <f>HYPERLINK("http://atilf.atilf.fr/academie9.htm","http://atilf.atilf.fr/academie9.htm")</f>
        <v>http://atilf.atilf.fr/academie9.htm</v>
      </c>
      <c r="H58" s="24" t="s">
        <v>353</v>
      </c>
      <c r="I58" s="24"/>
      <c r="J58" s="23" t="s">
        <v>354</v>
      </c>
      <c r="K58" s="23" t="s">
        <v>185</v>
      </c>
      <c r="L58" s="25"/>
      <c r="M58" s="25" t="s">
        <v>97</v>
      </c>
      <c r="N58" s="25"/>
      <c r="O58" s="25"/>
      <c r="P58" s="25"/>
      <c r="Q58" s="25" t="s">
        <v>97</v>
      </c>
      <c r="R58" s="25"/>
      <c r="S58" s="25"/>
      <c r="T58" s="25"/>
      <c r="U58" s="25"/>
      <c r="V58" s="25"/>
      <c r="W58" s="25" t="s">
        <v>97</v>
      </c>
      <c r="X58" s="25"/>
      <c r="Y58" s="25"/>
      <c r="Z58" s="25" t="s">
        <v>97</v>
      </c>
      <c r="AA58" s="25"/>
      <c r="AB58" s="25" t="s">
        <v>97</v>
      </c>
      <c r="AC58" s="25"/>
      <c r="AD58" s="25" t="s">
        <v>315</v>
      </c>
      <c r="AE58" s="25"/>
      <c r="AF58" s="25" t="s">
        <v>97</v>
      </c>
      <c r="AG58" s="25"/>
      <c r="AH58" s="25"/>
      <c r="AI58" s="25" t="s">
        <v>97</v>
      </c>
      <c r="AJ58" s="25" t="s">
        <v>97</v>
      </c>
      <c r="AK58" s="25" t="s">
        <v>97</v>
      </c>
      <c r="AL58" s="25" t="s">
        <v>97</v>
      </c>
      <c r="AM58" s="25"/>
      <c r="AN58" s="25" t="s">
        <v>97</v>
      </c>
      <c r="AO58" s="25"/>
      <c r="AP58" s="25"/>
      <c r="AQ58" s="25" t="s">
        <v>97</v>
      </c>
      <c r="AR58" s="25" t="s">
        <v>97</v>
      </c>
      <c r="AS58" s="25"/>
      <c r="AT58" s="25" t="s">
        <v>97</v>
      </c>
      <c r="AU58" s="25" t="s">
        <v>97</v>
      </c>
      <c r="AV58" s="25"/>
      <c r="AW58" s="26"/>
      <c r="AX58" s="26"/>
      <c r="AY58" s="26"/>
      <c r="AZ58" s="26"/>
      <c r="BA58" s="26"/>
      <c r="BB58" s="26"/>
      <c r="BC58" s="26"/>
      <c r="BD58" s="26"/>
      <c r="BE58" s="26"/>
      <c r="BF58" s="25" t="s">
        <v>97</v>
      </c>
      <c r="BG58" s="25"/>
      <c r="BH58" s="25"/>
      <c r="BI58" s="25" t="s">
        <v>97</v>
      </c>
      <c r="BJ58" s="25"/>
      <c r="BK58" s="25" t="s">
        <v>97</v>
      </c>
      <c r="BL58" s="25"/>
      <c r="BM58" s="25"/>
      <c r="BN58" s="25"/>
      <c r="BO58" s="25"/>
      <c r="BP58" s="25"/>
      <c r="BQ58" s="25" t="s">
        <v>97</v>
      </c>
      <c r="BR58" s="25" t="s">
        <v>97</v>
      </c>
      <c r="BS58" s="25"/>
      <c r="BT58" s="25" t="s">
        <v>97</v>
      </c>
      <c r="BU58" s="25"/>
    </row>
    <row r="59" spans="1:73" x14ac:dyDescent="0.25">
      <c r="A59" s="23" t="s">
        <v>355</v>
      </c>
      <c r="B59" s="24" t="s">
        <v>344</v>
      </c>
      <c r="C59" s="24" t="s">
        <v>345</v>
      </c>
      <c r="D59" s="24" t="s">
        <v>356</v>
      </c>
      <c r="E59" s="24"/>
      <c r="F59" s="24" t="s">
        <v>357</v>
      </c>
      <c r="G59" s="13" t="str">
        <f>HYPERLINK("http://atilf.atilf.fr/tlfi.htm","http://atilf.atilf.fr/tlfi.htm")</f>
        <v>http://atilf.atilf.fr/tlfi.htm</v>
      </c>
      <c r="H59" s="24" t="s">
        <v>358</v>
      </c>
      <c r="I59" s="24"/>
      <c r="J59" s="23" t="s">
        <v>354</v>
      </c>
      <c r="K59" s="23" t="s">
        <v>185</v>
      </c>
      <c r="L59" s="25"/>
      <c r="M59" s="25" t="s">
        <v>97</v>
      </c>
      <c r="N59" s="25"/>
      <c r="O59" s="25"/>
      <c r="P59" s="25"/>
      <c r="Q59" s="25" t="s">
        <v>97</v>
      </c>
      <c r="R59" s="25"/>
      <c r="S59" s="25"/>
      <c r="T59" s="25"/>
      <c r="U59" s="25"/>
      <c r="V59" s="25"/>
      <c r="W59" s="25" t="s">
        <v>97</v>
      </c>
      <c r="X59" s="25"/>
      <c r="Y59" s="25" t="s">
        <v>97</v>
      </c>
      <c r="Z59" s="25"/>
      <c r="AA59" s="25"/>
      <c r="AB59" s="25" t="s">
        <v>97</v>
      </c>
      <c r="AC59" s="25"/>
      <c r="AD59" s="25" t="s">
        <v>315</v>
      </c>
      <c r="AE59" s="25"/>
      <c r="AF59" s="25" t="s">
        <v>97</v>
      </c>
      <c r="AG59" s="25"/>
      <c r="AH59" s="25"/>
      <c r="AI59" s="25" t="s">
        <v>97</v>
      </c>
      <c r="AJ59" s="25" t="s">
        <v>97</v>
      </c>
      <c r="AK59" s="25" t="s">
        <v>97</v>
      </c>
      <c r="AL59" s="25" t="s">
        <v>97</v>
      </c>
      <c r="AM59" s="25" t="s">
        <v>97</v>
      </c>
      <c r="AN59" s="25" t="s">
        <v>97</v>
      </c>
      <c r="AO59" s="25"/>
      <c r="AP59" s="25"/>
      <c r="AQ59" s="25" t="s">
        <v>97</v>
      </c>
      <c r="AR59" s="25"/>
      <c r="AS59" s="25"/>
      <c r="AT59" s="25"/>
      <c r="AU59" s="25" t="s">
        <v>97</v>
      </c>
      <c r="AV59" s="25"/>
      <c r="AW59" s="26"/>
      <c r="AX59" s="26"/>
      <c r="AY59" s="26"/>
      <c r="AZ59" s="26"/>
      <c r="BA59" s="26"/>
      <c r="BB59" s="26"/>
      <c r="BC59" s="26"/>
      <c r="BD59" s="26"/>
      <c r="BE59" s="26"/>
      <c r="BF59" s="25"/>
      <c r="BG59" s="25" t="s">
        <v>97</v>
      </c>
      <c r="BH59" s="25"/>
      <c r="BI59" s="25"/>
      <c r="BJ59" s="25" t="s">
        <v>97</v>
      </c>
      <c r="BK59" s="25"/>
      <c r="BL59" s="25"/>
      <c r="BM59" s="25" t="s">
        <v>97</v>
      </c>
      <c r="BN59" s="25"/>
      <c r="BO59" s="25"/>
      <c r="BP59" s="25"/>
      <c r="BQ59" s="25" t="s">
        <v>97</v>
      </c>
      <c r="BR59" s="25" t="s">
        <v>97</v>
      </c>
      <c r="BS59" s="25"/>
      <c r="BT59" s="25"/>
      <c r="BU59" s="25" t="s">
        <v>97</v>
      </c>
    </row>
    <row r="60" spans="1:73" x14ac:dyDescent="0.25">
      <c r="A60" s="23" t="s">
        <v>359</v>
      </c>
      <c r="B60" s="24" t="s">
        <v>360</v>
      </c>
      <c r="C60" s="24" t="s">
        <v>361</v>
      </c>
      <c r="D60" s="24" t="s">
        <v>362</v>
      </c>
      <c r="E60" s="24" t="s">
        <v>363</v>
      </c>
      <c r="F60" s="24" t="s">
        <v>364</v>
      </c>
      <c r="G60" s="31" t="str">
        <f>HYPERLINK("http://gtb.inl.nl/","http://gtb.inl.nl/")</f>
        <v>http://gtb.inl.nl/</v>
      </c>
      <c r="H60" s="24" t="s">
        <v>365</v>
      </c>
      <c r="I60" s="24"/>
      <c r="J60" s="23" t="s">
        <v>292</v>
      </c>
      <c r="K60" s="23"/>
      <c r="L60" s="25"/>
      <c r="M60" s="25"/>
      <c r="N60" s="25" t="s">
        <v>97</v>
      </c>
      <c r="O60" s="25"/>
      <c r="P60" s="25"/>
      <c r="Q60" s="25" t="s">
        <v>97</v>
      </c>
      <c r="R60" s="25"/>
      <c r="S60" s="25"/>
      <c r="T60" s="25"/>
      <c r="U60" s="25"/>
      <c r="V60" s="25"/>
      <c r="W60" s="25" t="s">
        <v>97</v>
      </c>
      <c r="X60" s="25"/>
      <c r="Y60" s="25"/>
      <c r="Z60" s="25" t="s">
        <v>97</v>
      </c>
      <c r="AA60" s="25" t="s">
        <v>97</v>
      </c>
      <c r="AB60" s="25" t="s">
        <v>97</v>
      </c>
      <c r="AC60" s="25"/>
      <c r="AD60" s="25" t="s">
        <v>97</v>
      </c>
      <c r="AE60" s="25"/>
      <c r="AF60" s="25" t="s">
        <v>97</v>
      </c>
      <c r="AG60" s="25"/>
      <c r="AH60" s="25" t="s">
        <v>97</v>
      </c>
      <c r="AI60" s="25" t="s">
        <v>97</v>
      </c>
      <c r="AJ60" s="25" t="s">
        <v>97</v>
      </c>
      <c r="AK60" s="25" t="s">
        <v>97</v>
      </c>
      <c r="AL60" s="25" t="s">
        <v>97</v>
      </c>
      <c r="AM60" s="25" t="s">
        <v>97</v>
      </c>
      <c r="AN60" s="25" t="s">
        <v>97</v>
      </c>
      <c r="AO60" s="25" t="s">
        <v>97</v>
      </c>
      <c r="AP60" s="25" t="s">
        <v>97</v>
      </c>
      <c r="AQ60" s="25" t="s">
        <v>97</v>
      </c>
      <c r="AR60" s="25" t="s">
        <v>97</v>
      </c>
      <c r="AS60" s="25" t="s">
        <v>97</v>
      </c>
      <c r="AT60" s="25" t="s">
        <v>97</v>
      </c>
      <c r="AU60" s="25" t="s">
        <v>97</v>
      </c>
      <c r="AV60" s="25"/>
      <c r="AW60" s="25" t="s">
        <v>97</v>
      </c>
      <c r="AX60" s="25"/>
      <c r="AY60" s="25"/>
      <c r="AZ60" s="25" t="s">
        <v>97</v>
      </c>
      <c r="BA60" s="25"/>
      <c r="BB60" s="25"/>
      <c r="BC60" s="25"/>
      <c r="BD60" s="25" t="s">
        <v>97</v>
      </c>
      <c r="BE60" s="25"/>
      <c r="BF60" s="25"/>
      <c r="BG60" s="25" t="s">
        <v>97</v>
      </c>
      <c r="BH60" s="25"/>
      <c r="BI60" s="25"/>
      <c r="BJ60" s="25" t="s">
        <v>97</v>
      </c>
      <c r="BK60" s="25" t="s">
        <v>97</v>
      </c>
      <c r="BL60" s="25"/>
      <c r="BM60" s="25"/>
      <c r="BN60" s="25"/>
      <c r="BO60" s="25"/>
      <c r="BP60" s="25" t="s">
        <v>97</v>
      </c>
      <c r="BQ60" s="25" t="s">
        <v>97</v>
      </c>
      <c r="BR60" s="25" t="s">
        <v>97</v>
      </c>
      <c r="BS60" s="25" t="s">
        <v>97</v>
      </c>
      <c r="BT60" s="25" t="s">
        <v>97</v>
      </c>
      <c r="BU60" s="25"/>
    </row>
    <row r="61" spans="1:73" x14ac:dyDescent="0.25">
      <c r="A61" s="32" t="s">
        <v>366</v>
      </c>
      <c r="B61" s="33" t="s">
        <v>367</v>
      </c>
      <c r="C61" s="33" t="s">
        <v>205</v>
      </c>
      <c r="D61" s="33" t="s">
        <v>368</v>
      </c>
      <c r="E61" s="33" t="s">
        <v>369</v>
      </c>
      <c r="F61" s="33" t="s">
        <v>370</v>
      </c>
      <c r="G61" s="34" t="str">
        <f>HYPERLINK("http://www.realacademiagalega.org/","http://www.realacademiagalega.org/")</f>
        <v>http://www.realacademiagalega.org/</v>
      </c>
      <c r="H61" s="33" t="s">
        <v>371</v>
      </c>
      <c r="I61" s="33"/>
      <c r="J61" s="32"/>
      <c r="K61" s="32" t="s">
        <v>185</v>
      </c>
      <c r="L61" s="35"/>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5" t="s">
        <v>97</v>
      </c>
      <c r="AV61" s="35"/>
      <c r="AW61" s="36"/>
      <c r="AX61" s="36"/>
      <c r="AY61" s="36"/>
      <c r="AZ61" s="36"/>
      <c r="BA61" s="36"/>
      <c r="BB61" s="36"/>
      <c r="BC61" s="36"/>
      <c r="BD61" s="36"/>
      <c r="BE61" s="36"/>
      <c r="BF61" s="35" t="s">
        <v>97</v>
      </c>
      <c r="BG61" s="35"/>
      <c r="BH61" s="35"/>
      <c r="BI61" s="35"/>
      <c r="BJ61" s="35" t="s">
        <v>372</v>
      </c>
      <c r="BK61" s="35"/>
      <c r="BL61" s="35"/>
      <c r="BM61" s="35" t="s">
        <v>372</v>
      </c>
      <c r="BN61" s="35"/>
      <c r="BO61" s="35"/>
      <c r="BP61" s="35"/>
      <c r="BQ61" s="35" t="s">
        <v>97</v>
      </c>
      <c r="BR61" s="35" t="s">
        <v>97</v>
      </c>
      <c r="BS61" s="35"/>
      <c r="BT61" s="35" t="s">
        <v>97</v>
      </c>
      <c r="BU61" s="35"/>
    </row>
    <row r="62" spans="1:73" x14ac:dyDescent="0.25">
      <c r="A62" s="6" t="s">
        <v>373</v>
      </c>
      <c r="B62" s="8" t="s">
        <v>367</v>
      </c>
      <c r="C62" s="8" t="s">
        <v>205</v>
      </c>
      <c r="D62" s="8" t="s">
        <v>374</v>
      </c>
      <c r="E62" s="8"/>
      <c r="F62" s="8" t="s">
        <v>375</v>
      </c>
      <c r="G62" s="13" t="str">
        <f>HYPERLINK("http://sli.uvigo.es/ddd/index.html","http://sli.uvigo.es/ddd/index.html")</f>
        <v>http://sli.uvigo.es/ddd/index.html</v>
      </c>
      <c r="H62" s="8" t="s">
        <v>376</v>
      </c>
      <c r="I62" s="6" t="s">
        <v>377</v>
      </c>
      <c r="J62" s="6" t="s">
        <v>378</v>
      </c>
      <c r="K62" s="6" t="s">
        <v>123</v>
      </c>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2" t="s">
        <v>97</v>
      </c>
      <c r="AY62" s="2" t="s">
        <v>97</v>
      </c>
      <c r="BC62" s="2" t="s">
        <v>97</v>
      </c>
      <c r="BF62" s="9" t="s">
        <v>97</v>
      </c>
      <c r="BI62" s="2" t="s">
        <v>97</v>
      </c>
      <c r="BK62" s="2" t="s">
        <v>97</v>
      </c>
      <c r="BQ62" s="2" t="s">
        <v>97</v>
      </c>
      <c r="BR62" s="2" t="s">
        <v>97</v>
      </c>
      <c r="BT62" s="2" t="s">
        <v>97</v>
      </c>
    </row>
    <row r="63" spans="1:73" x14ac:dyDescent="0.25">
      <c r="A63" s="6"/>
      <c r="B63" s="8" t="s">
        <v>367</v>
      </c>
      <c r="C63" s="8" t="s">
        <v>205</v>
      </c>
      <c r="D63" s="8" t="s">
        <v>379</v>
      </c>
      <c r="E63" s="8"/>
      <c r="F63" s="8" t="s">
        <v>380</v>
      </c>
      <c r="G63" s="13" t="s">
        <v>381</v>
      </c>
      <c r="H63" s="8" t="s">
        <v>376</v>
      </c>
      <c r="I63" s="6" t="s">
        <v>382</v>
      </c>
      <c r="J63" s="6" t="s">
        <v>378</v>
      </c>
      <c r="K63" s="6" t="s">
        <v>123</v>
      </c>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37" t="s">
        <v>97</v>
      </c>
      <c r="AY63" s="2" t="s">
        <v>97</v>
      </c>
      <c r="BC63" s="2" t="s">
        <v>97</v>
      </c>
      <c r="BF63" s="9" t="s">
        <v>97</v>
      </c>
      <c r="BI63" s="2" t="s">
        <v>97</v>
      </c>
      <c r="BK63" s="9" t="s">
        <v>97</v>
      </c>
      <c r="BQ63" s="9" t="s">
        <v>97</v>
      </c>
      <c r="BR63" s="9" t="s">
        <v>97</v>
      </c>
      <c r="BT63" s="9" t="s">
        <v>97</v>
      </c>
    </row>
    <row r="64" spans="1:73" x14ac:dyDescent="0.25">
      <c r="A64" s="23" t="s">
        <v>383</v>
      </c>
      <c r="B64" s="24" t="s">
        <v>384</v>
      </c>
      <c r="C64" s="24" t="s">
        <v>385</v>
      </c>
      <c r="D64" s="24" t="s">
        <v>386</v>
      </c>
      <c r="E64" s="24" t="s">
        <v>387</v>
      </c>
      <c r="F64" s="24"/>
      <c r="G64" s="13" t="str">
        <f>HYPERLINK("http://www.greek-language.gr/greekLang/modern_greek/tools/lexica/triantafyllides/index.html","http://www.greek-language.gr/greekLang/modern_greek/tools/lexica/triantafyllides/index.html")</f>
        <v>http://www.greek-language.gr/greekLang/modern_greek/tools/lexica/triantafyllides/index.html</v>
      </c>
      <c r="H64" s="24" t="s">
        <v>388</v>
      </c>
      <c r="I64" s="24" t="s">
        <v>389</v>
      </c>
      <c r="J64" s="38" t="s">
        <v>390</v>
      </c>
      <c r="K64" s="23" t="s">
        <v>391</v>
      </c>
      <c r="L64" s="25"/>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5" t="s">
        <v>97</v>
      </c>
      <c r="AV64" s="25"/>
      <c r="AW64" s="25" t="s">
        <v>97</v>
      </c>
      <c r="AX64" s="25"/>
      <c r="AY64" s="25"/>
      <c r="AZ64" s="25"/>
      <c r="BA64" s="25"/>
      <c r="BB64" s="25"/>
      <c r="BC64" s="25"/>
      <c r="BD64" s="25"/>
      <c r="BE64" s="25" t="s">
        <v>392</v>
      </c>
      <c r="BF64" s="25" t="s">
        <v>97</v>
      </c>
      <c r="BG64" s="25"/>
      <c r="BH64" s="25"/>
      <c r="BI64" s="25" t="s">
        <v>97</v>
      </c>
      <c r="BJ64" s="25"/>
      <c r="BK64" s="25" t="s">
        <v>97</v>
      </c>
      <c r="BL64" s="25"/>
      <c r="BM64" s="25"/>
      <c r="BN64" s="25"/>
      <c r="BO64" s="25"/>
      <c r="BP64" s="25"/>
      <c r="BQ64" s="25" t="s">
        <v>97</v>
      </c>
      <c r="BR64" s="25" t="s">
        <v>97</v>
      </c>
      <c r="BS64" s="25"/>
      <c r="BT64" s="25"/>
      <c r="BU64" s="25" t="s">
        <v>97</v>
      </c>
    </row>
    <row r="65" spans="1:73" x14ac:dyDescent="0.25">
      <c r="A65" s="23" t="s">
        <v>393</v>
      </c>
      <c r="B65" s="24" t="s">
        <v>394</v>
      </c>
      <c r="C65" s="24" t="s">
        <v>395</v>
      </c>
      <c r="D65" s="24" t="s">
        <v>396</v>
      </c>
      <c r="E65" s="24"/>
      <c r="F65" s="24" t="s">
        <v>397</v>
      </c>
      <c r="G65" s="13" t="str">
        <f>HYPERLINK("http://www.tlg.uci.edu/lsj/#eid=1&amp;context=lsj","http://www.tlg.uci.edu/lsj/#eid=1&amp;context=lsj")</f>
        <v>http://www.tlg.uci.edu/lsj/#eid=1&amp;context=lsj</v>
      </c>
      <c r="H65" s="24" t="s">
        <v>398</v>
      </c>
      <c r="I65" s="24" t="s">
        <v>399</v>
      </c>
      <c r="J65" s="23" t="s">
        <v>400</v>
      </c>
      <c r="K65" s="23" t="s">
        <v>123</v>
      </c>
      <c r="L65" s="25"/>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5" t="s">
        <v>97</v>
      </c>
      <c r="AV65" s="25"/>
      <c r="AW65" s="39"/>
      <c r="AX65" s="39"/>
      <c r="AY65" s="39"/>
      <c r="AZ65" s="39" t="s">
        <v>97</v>
      </c>
      <c r="BA65" s="39"/>
      <c r="BB65" s="25"/>
      <c r="BC65" s="25"/>
      <c r="BD65" s="25" t="s">
        <v>97</v>
      </c>
      <c r="BE65" s="25"/>
      <c r="BF65" s="25"/>
      <c r="BG65" s="25" t="s">
        <v>97</v>
      </c>
      <c r="BH65" s="25"/>
      <c r="BI65" s="25" t="s">
        <v>97</v>
      </c>
      <c r="BJ65" s="25"/>
      <c r="BK65" s="25" t="s">
        <v>97</v>
      </c>
      <c r="BL65" s="25"/>
      <c r="BM65" s="25"/>
      <c r="BN65" s="25"/>
      <c r="BO65" s="25"/>
      <c r="BP65" s="25" t="s">
        <v>97</v>
      </c>
      <c r="BQ65" s="25" t="s">
        <v>97</v>
      </c>
      <c r="BR65" s="25" t="s">
        <v>97</v>
      </c>
      <c r="BS65" s="25" t="s">
        <v>97</v>
      </c>
      <c r="BT65" s="25"/>
      <c r="BU65" s="25"/>
    </row>
    <row r="66" spans="1:73" x14ac:dyDescent="0.25">
      <c r="A66" s="32" t="s">
        <v>401</v>
      </c>
      <c r="B66" s="33" t="s">
        <v>394</v>
      </c>
      <c r="C66" s="33" t="s">
        <v>205</v>
      </c>
      <c r="D66" s="33" t="s">
        <v>402</v>
      </c>
      <c r="E66" s="33" t="s">
        <v>403</v>
      </c>
      <c r="F66" s="33" t="s">
        <v>404</v>
      </c>
      <c r="G66" s="34" t="str">
        <f>HYPERLINK("http://dge.cchs.csic.es/xdge/","http://dge.cchs.csic.es/xdge/")</f>
        <v>http://dge.cchs.csic.es/xdge/</v>
      </c>
      <c r="H66" s="33" t="s">
        <v>405</v>
      </c>
      <c r="I66" s="33" t="s">
        <v>406</v>
      </c>
      <c r="J66" s="32" t="s">
        <v>407</v>
      </c>
      <c r="K66" s="32" t="s">
        <v>185</v>
      </c>
      <c r="L66" s="35"/>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5" t="s">
        <v>97</v>
      </c>
      <c r="AV66" s="35"/>
      <c r="AW66" s="36"/>
      <c r="AX66" s="36"/>
      <c r="AY66" s="36"/>
      <c r="AZ66" s="36"/>
      <c r="BA66" s="36"/>
      <c r="BB66" s="36"/>
      <c r="BC66" s="36"/>
      <c r="BD66" s="36"/>
      <c r="BE66" s="36"/>
      <c r="BF66" s="35" t="s">
        <v>97</v>
      </c>
      <c r="BG66" s="35"/>
      <c r="BH66" s="35"/>
      <c r="BI66" s="35" t="s">
        <v>97</v>
      </c>
      <c r="BJ66" s="35"/>
      <c r="BK66" s="35" t="s">
        <v>97</v>
      </c>
      <c r="BL66" s="35"/>
      <c r="BM66" s="35"/>
      <c r="BN66" s="35"/>
      <c r="BO66" s="35" t="s">
        <v>97</v>
      </c>
      <c r="BP66" s="35"/>
      <c r="BQ66" s="35"/>
      <c r="BR66" s="35"/>
      <c r="BS66" s="35"/>
      <c r="BT66" s="35"/>
      <c r="BU66" s="35" t="s">
        <v>97</v>
      </c>
    </row>
    <row r="67" spans="1:73" x14ac:dyDescent="0.25">
      <c r="A67" s="6" t="s">
        <v>88</v>
      </c>
      <c r="B67" s="8" t="s">
        <v>408</v>
      </c>
      <c r="C67" s="8"/>
      <c r="D67" s="8"/>
      <c r="E67" s="8"/>
      <c r="F67" s="8"/>
      <c r="G67" s="13" t="str">
        <f>HYPERLINK("http://www.oqaasileriffik.gl/en/search/dictionary","http://www.oqaasileriffik.gl/en/search/dictionary")</f>
        <v>http://www.oqaasileriffik.gl/en/search/dictionary</v>
      </c>
      <c r="I67" s="8"/>
      <c r="J67" s="8" t="s">
        <v>409</v>
      </c>
      <c r="K67" s="6" t="s">
        <v>185</v>
      </c>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2" t="s">
        <v>97</v>
      </c>
      <c r="AW67" s="2" t="s">
        <v>97</v>
      </c>
      <c r="AX67" s="2" t="s">
        <v>97</v>
      </c>
      <c r="BE67" s="2" t="s">
        <v>410</v>
      </c>
      <c r="BG67" s="2" t="s">
        <v>97</v>
      </c>
      <c r="BI67" s="2" t="s">
        <v>97</v>
      </c>
      <c r="BK67" s="2" t="s">
        <v>97</v>
      </c>
      <c r="BQ67" s="2" t="s">
        <v>97</v>
      </c>
      <c r="BR67" s="2" t="s">
        <v>97</v>
      </c>
      <c r="BU67" s="2" t="s">
        <v>97</v>
      </c>
    </row>
    <row r="68" spans="1:73" x14ac:dyDescent="0.25">
      <c r="A68" s="23" t="s">
        <v>88</v>
      </c>
      <c r="B68" s="23" t="s">
        <v>411</v>
      </c>
      <c r="C68" s="24" t="s">
        <v>412</v>
      </c>
      <c r="D68" s="24" t="s">
        <v>413</v>
      </c>
      <c r="E68" s="24" t="s">
        <v>414</v>
      </c>
      <c r="F68" s="24" t="s">
        <v>415</v>
      </c>
      <c r="G68" s="13" t="str">
        <f>HYPERLINK("http://mek.oszk.hu/08300/08370/pdf/index.html","http://mek.oszk.hu/08300/08370/pdf/index.html")</f>
        <v>http://mek.oszk.hu/08300/08370/pdf/index.html</v>
      </c>
      <c r="H68" s="24" t="s">
        <v>416</v>
      </c>
      <c r="I68" s="24" t="s">
        <v>417</v>
      </c>
      <c r="J68" s="23"/>
      <c r="K68" s="23" t="s">
        <v>185</v>
      </c>
      <c r="L68" s="25"/>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5" t="s">
        <v>97</v>
      </c>
      <c r="AV68" s="25"/>
      <c r="AW68" s="25"/>
      <c r="AX68" s="25"/>
      <c r="AY68" s="25" t="s">
        <v>418</v>
      </c>
      <c r="AZ68" s="25"/>
      <c r="BA68" s="25"/>
      <c r="BB68" s="25" t="s">
        <v>97</v>
      </c>
      <c r="BC68" s="25"/>
      <c r="BD68" s="25"/>
      <c r="BE68" s="25"/>
      <c r="BF68" s="25"/>
      <c r="BG68" s="25"/>
      <c r="BH68" s="25" t="s">
        <v>97</v>
      </c>
      <c r="BI68" s="25" t="s">
        <v>97</v>
      </c>
      <c r="BJ68" s="25"/>
      <c r="BK68" s="25" t="s">
        <v>97</v>
      </c>
      <c r="BL68" s="25"/>
      <c r="BM68" s="25"/>
      <c r="BN68" s="25"/>
      <c r="BO68" s="25"/>
      <c r="BP68" s="25" t="s">
        <v>97</v>
      </c>
      <c r="BQ68" s="25"/>
      <c r="BR68" s="25"/>
      <c r="BS68" s="25"/>
      <c r="BT68" s="25"/>
      <c r="BU68" s="25" t="s">
        <v>97</v>
      </c>
    </row>
    <row r="69" spans="1:73" x14ac:dyDescent="0.25">
      <c r="A69" s="23" t="s">
        <v>419</v>
      </c>
      <c r="B69" s="40" t="s">
        <v>420</v>
      </c>
      <c r="C69" s="40" t="s">
        <v>421</v>
      </c>
      <c r="D69" s="40" t="s">
        <v>422</v>
      </c>
      <c r="E69" s="40"/>
      <c r="F69" s="40" t="s">
        <v>423</v>
      </c>
      <c r="G69" s="41" t="str">
        <f>HYPERLINK("http://breis.focloir.ie/en/eid/","http://breis.focloir.ie/en/eid/")</f>
        <v>http://breis.focloir.ie/en/eid/</v>
      </c>
      <c r="H69" s="40" t="s">
        <v>424</v>
      </c>
      <c r="I69" s="40" t="s">
        <v>425</v>
      </c>
      <c r="J69" s="23" t="s">
        <v>426</v>
      </c>
      <c r="K69" s="23" t="s">
        <v>427</v>
      </c>
      <c r="L69" s="25"/>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5" t="s">
        <v>97</v>
      </c>
      <c r="AV69" s="25"/>
      <c r="AW69" s="25"/>
      <c r="AX69" s="25"/>
      <c r="AY69" s="25" t="s">
        <v>97</v>
      </c>
      <c r="AZ69" s="25"/>
      <c r="BA69" s="25"/>
      <c r="BB69" s="25"/>
      <c r="BC69" s="25" t="s">
        <v>97</v>
      </c>
      <c r="BD69" s="25"/>
      <c r="BE69" s="25"/>
      <c r="BF69" s="25"/>
      <c r="BG69" s="25" t="s">
        <v>97</v>
      </c>
      <c r="BH69" s="25"/>
      <c r="BI69" s="25"/>
      <c r="BJ69" s="25" t="s">
        <v>97</v>
      </c>
      <c r="BK69" s="25" t="s">
        <v>97</v>
      </c>
      <c r="BL69" s="25"/>
      <c r="BM69" s="25"/>
      <c r="BN69" s="25"/>
      <c r="BO69" s="25"/>
      <c r="BP69" s="25"/>
      <c r="BQ69" s="25" t="s">
        <v>97</v>
      </c>
      <c r="BR69" s="25"/>
      <c r="BS69" s="25" t="s">
        <v>97</v>
      </c>
      <c r="BT69" s="25" t="s">
        <v>97</v>
      </c>
      <c r="BU69" s="25"/>
    </row>
    <row r="70" spans="1:73" x14ac:dyDescent="0.25">
      <c r="A70" s="23" t="s">
        <v>428</v>
      </c>
      <c r="B70" s="40" t="s">
        <v>420</v>
      </c>
      <c r="C70" s="40" t="s">
        <v>421</v>
      </c>
      <c r="D70" s="40" t="s">
        <v>429</v>
      </c>
      <c r="E70" s="40" t="s">
        <v>430</v>
      </c>
      <c r="F70" s="40" t="s">
        <v>431</v>
      </c>
      <c r="G70" s="41" t="str">
        <f>HYPERLINK("http://breis.focloir.ie/en/fgb/","http://breis.focloir.ie/en/fgb/")</f>
        <v>http://breis.focloir.ie/en/fgb/</v>
      </c>
      <c r="H70" s="40" t="s">
        <v>424</v>
      </c>
      <c r="I70" s="40" t="s">
        <v>432</v>
      </c>
      <c r="J70" s="23" t="s">
        <v>426</v>
      </c>
      <c r="K70" s="23" t="s">
        <v>427</v>
      </c>
      <c r="L70" s="25"/>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5" t="s">
        <v>97</v>
      </c>
      <c r="AV70" s="25"/>
      <c r="AW70" s="25" t="s">
        <v>97</v>
      </c>
      <c r="AX70" s="25"/>
      <c r="AY70" s="25"/>
      <c r="AZ70" s="25"/>
      <c r="BA70" s="25"/>
      <c r="BB70" s="25"/>
      <c r="BC70" s="25" t="s">
        <v>97</v>
      </c>
      <c r="BD70" s="25"/>
      <c r="BE70" s="25"/>
      <c r="BF70" s="25"/>
      <c r="BG70" s="25" t="s">
        <v>97</v>
      </c>
      <c r="BH70" s="25"/>
      <c r="BI70" s="25"/>
      <c r="BJ70" s="25" t="s">
        <v>97</v>
      </c>
      <c r="BK70" s="25" t="s">
        <v>97</v>
      </c>
      <c r="BL70" s="25"/>
      <c r="BM70" s="25"/>
      <c r="BN70" s="25"/>
      <c r="BO70" s="25"/>
      <c r="BP70" s="25"/>
      <c r="BQ70" s="25" t="s">
        <v>97</v>
      </c>
      <c r="BR70" s="25"/>
      <c r="BS70" s="25" t="s">
        <v>97</v>
      </c>
      <c r="BT70" s="25" t="s">
        <v>97</v>
      </c>
      <c r="BU70" s="25"/>
    </row>
    <row r="71" spans="1:73" x14ac:dyDescent="0.25">
      <c r="A71" s="23" t="s">
        <v>433</v>
      </c>
      <c r="B71" s="40" t="s">
        <v>420</v>
      </c>
      <c r="C71" s="40" t="s">
        <v>421</v>
      </c>
      <c r="D71" s="6" t="s">
        <v>434</v>
      </c>
      <c r="E71" s="42" t="s">
        <v>435</v>
      </c>
      <c r="F71" s="40" t="s">
        <v>436</v>
      </c>
      <c r="G71" s="41" t="str">
        <f>HYPERLINK("http://www.teanglann.ie/en/fb/iarn%C3%B3ir","http://www.teanglann.ie/en/fb/iarn%C3%B3ir")</f>
        <v>http://www.teanglann.ie/en/fb/iarn%C3%B3ir</v>
      </c>
      <c r="H71" s="40" t="s">
        <v>424</v>
      </c>
      <c r="I71" s="40" t="s">
        <v>437</v>
      </c>
      <c r="J71" s="23" t="s">
        <v>426</v>
      </c>
      <c r="K71" s="23" t="s">
        <v>427</v>
      </c>
      <c r="L71" s="25"/>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5" t="s">
        <v>97</v>
      </c>
      <c r="AV71" s="25"/>
      <c r="AW71" s="26"/>
      <c r="AX71" s="26"/>
      <c r="AY71" s="26"/>
      <c r="AZ71" s="26"/>
      <c r="BA71" s="26"/>
      <c r="BB71" s="25"/>
      <c r="BC71" s="25" t="s">
        <v>97</v>
      </c>
      <c r="BD71" s="25"/>
      <c r="BE71" s="25"/>
      <c r="BF71" s="25"/>
      <c r="BG71" s="25" t="s">
        <v>97</v>
      </c>
      <c r="BH71" s="25"/>
      <c r="BI71" s="25"/>
      <c r="BJ71" s="25" t="s">
        <v>97</v>
      </c>
      <c r="BK71" s="25" t="s">
        <v>97</v>
      </c>
      <c r="BL71" s="25"/>
      <c r="BM71" s="25"/>
      <c r="BN71" s="25"/>
      <c r="BO71" s="25"/>
      <c r="BP71" s="25"/>
      <c r="BQ71" s="25" t="s">
        <v>97</v>
      </c>
      <c r="BR71" s="25"/>
      <c r="BS71" s="25" t="s">
        <v>97</v>
      </c>
      <c r="BT71" s="25" t="s">
        <v>97</v>
      </c>
      <c r="BU71" s="25"/>
    </row>
    <row r="72" spans="1:73" x14ac:dyDescent="0.25">
      <c r="A72" s="6" t="s">
        <v>438</v>
      </c>
      <c r="B72" s="43" t="s">
        <v>439</v>
      </c>
      <c r="C72" s="44" t="s">
        <v>188</v>
      </c>
      <c r="D72" s="44" t="s">
        <v>440</v>
      </c>
      <c r="E72" s="8"/>
      <c r="F72" s="44" t="s">
        <v>441</v>
      </c>
      <c r="G72" s="29" t="str">
        <f>HYPERLINK("http://edil.qub.ac.uk/","http://edil.qub.ac.uk")</f>
        <v>http://edil.qub.ac.uk</v>
      </c>
      <c r="H72" s="44" t="s">
        <v>442</v>
      </c>
      <c r="I72" s="8" t="s">
        <v>443</v>
      </c>
      <c r="J72" s="6"/>
      <c r="K72" s="6" t="s">
        <v>185</v>
      </c>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2" t="s">
        <v>97</v>
      </c>
      <c r="AX72" s="2" t="s">
        <v>97</v>
      </c>
      <c r="AZ72" s="2" t="s">
        <v>97</v>
      </c>
      <c r="BD72" s="2" t="s">
        <v>97</v>
      </c>
      <c r="BG72" s="2" t="s">
        <v>97</v>
      </c>
      <c r="BJ72" s="2" t="s">
        <v>97</v>
      </c>
      <c r="BK72" s="2" t="s">
        <v>97</v>
      </c>
      <c r="BP72" s="2" t="s">
        <v>97</v>
      </c>
      <c r="BQ72" s="2" t="s">
        <v>97</v>
      </c>
      <c r="BR72" s="2" t="s">
        <v>97</v>
      </c>
      <c r="BS72" s="2" t="s">
        <v>97</v>
      </c>
      <c r="BT72" s="2" t="s">
        <v>97</v>
      </c>
    </row>
    <row r="73" spans="1:73" x14ac:dyDescent="0.25">
      <c r="A73" s="23" t="s">
        <v>444</v>
      </c>
      <c r="B73" s="45" t="s">
        <v>445</v>
      </c>
      <c r="C73" s="45" t="s">
        <v>446</v>
      </c>
      <c r="D73" s="45" t="s">
        <v>447</v>
      </c>
      <c r="E73" s="45" t="s">
        <v>448</v>
      </c>
      <c r="F73" s="45"/>
      <c r="G73" s="46" t="str">
        <f>HYPERLINK("http://www.etimo.it/","www.etimo.it/")</f>
        <v>www.etimo.it/</v>
      </c>
      <c r="H73" s="45"/>
      <c r="I73" s="45" t="s">
        <v>449</v>
      </c>
      <c r="J73" s="23"/>
      <c r="K73" s="23" t="s">
        <v>185</v>
      </c>
      <c r="L73" s="25"/>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5" t="s">
        <v>97</v>
      </c>
      <c r="AV73" s="25"/>
      <c r="AW73" s="25"/>
      <c r="AX73" s="25"/>
      <c r="AY73" s="25" t="s">
        <v>97</v>
      </c>
      <c r="AZ73" s="25"/>
      <c r="BA73" s="25"/>
      <c r="BB73" s="25"/>
      <c r="BC73" s="25"/>
      <c r="BD73" s="25"/>
      <c r="BE73" s="25" t="s">
        <v>97</v>
      </c>
      <c r="BF73" s="25"/>
      <c r="BG73" s="25"/>
      <c r="BH73" s="25" t="s">
        <v>97</v>
      </c>
      <c r="BI73" s="25" t="s">
        <v>97</v>
      </c>
      <c r="BJ73" s="25"/>
      <c r="BK73" s="25" t="s">
        <v>97</v>
      </c>
      <c r="BL73" s="25"/>
      <c r="BM73" s="25"/>
      <c r="BN73" s="25"/>
      <c r="BO73" s="25"/>
      <c r="BP73" s="25"/>
      <c r="BQ73" s="25" t="s">
        <v>97</v>
      </c>
      <c r="BR73" s="25"/>
      <c r="BS73" s="25"/>
      <c r="BT73" s="25"/>
      <c r="BU73" s="25" t="s">
        <v>97</v>
      </c>
    </row>
    <row r="74" spans="1:73" x14ac:dyDescent="0.25">
      <c r="A74" s="6" t="s">
        <v>450</v>
      </c>
      <c r="B74" s="47" t="s">
        <v>445</v>
      </c>
      <c r="C74" s="47" t="s">
        <v>179</v>
      </c>
      <c r="D74" s="47" t="s">
        <v>451</v>
      </c>
      <c r="E74" s="47" t="s">
        <v>452</v>
      </c>
      <c r="F74" s="47" t="s">
        <v>453</v>
      </c>
      <c r="G74" s="46" t="str">
        <f>HYPERLINK("http://www4.ti.ch/decs/dcsu/ac/cde/pubblicazioni/vocabolario-dei-dialetti-della-svizzera-italiana","http://www4.ti.ch/decs/dcsu/ac/cde/pubblicazioni/vocabolario-dei-dialetti-della-svizzera-italiana")</f>
        <v>http://www4.ti.ch/decs/dcsu/ac/cde/pubblicazioni/vocabolario-dei-dialetti-della-svizzera-italiana</v>
      </c>
      <c r="H74" s="47" t="s">
        <v>454</v>
      </c>
      <c r="I74" s="47"/>
      <c r="J74" s="6" t="s">
        <v>455</v>
      </c>
      <c r="K74" s="23"/>
      <c r="L74" s="25"/>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5" t="s">
        <v>97</v>
      </c>
      <c r="AV74" s="25"/>
      <c r="AW74" s="25"/>
      <c r="AX74" s="25"/>
      <c r="AY74" s="25" t="s">
        <v>97</v>
      </c>
      <c r="AZ74" s="25"/>
      <c r="BA74" s="25"/>
      <c r="BB74" s="25"/>
      <c r="BC74" s="25"/>
      <c r="BD74" s="25"/>
      <c r="BE74" s="25" t="s">
        <v>392</v>
      </c>
      <c r="BF74" s="25"/>
      <c r="BG74" s="25"/>
      <c r="BH74" s="25" t="s">
        <v>97</v>
      </c>
      <c r="BI74" s="25" t="s">
        <v>97</v>
      </c>
      <c r="BJ74" s="25"/>
      <c r="BK74" s="25"/>
      <c r="BL74" s="25" t="s">
        <v>97</v>
      </c>
      <c r="BM74" s="25"/>
      <c r="BN74" s="25"/>
      <c r="BO74" s="25"/>
      <c r="BP74" s="25" t="s">
        <v>97</v>
      </c>
      <c r="BQ74" s="25"/>
      <c r="BR74" s="25"/>
      <c r="BS74" s="25"/>
      <c r="BT74" s="25"/>
      <c r="BU74" s="25" t="s">
        <v>97</v>
      </c>
    </row>
    <row r="75" spans="1:73" x14ac:dyDescent="0.25">
      <c r="A75" s="23" t="s">
        <v>456</v>
      </c>
      <c r="B75" s="42" t="s">
        <v>457</v>
      </c>
      <c r="C75" s="45" t="s">
        <v>326</v>
      </c>
      <c r="D75" s="45" t="s">
        <v>458</v>
      </c>
      <c r="E75" s="45" t="s">
        <v>459</v>
      </c>
      <c r="F75" s="45"/>
      <c r="G75" s="46" t="str">
        <f>HYPERLINK("http://kaino.kotus.fi/cgi-bin/kks/kks_etusivu.cgi","http://kaino.kotus.fi/cgi-bin/kks/kks_etusivu.cgi")</f>
        <v>http://kaino.kotus.fi/cgi-bin/kks/kks_etusivu.cgi</v>
      </c>
      <c r="H75" s="45" t="s">
        <v>460</v>
      </c>
      <c r="I75" s="45" t="s">
        <v>461</v>
      </c>
      <c r="J75" s="23" t="s">
        <v>332</v>
      </c>
      <c r="K75" s="23" t="s">
        <v>185</v>
      </c>
      <c r="L75" s="25"/>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5" t="s">
        <v>97</v>
      </c>
      <c r="AV75" s="25"/>
      <c r="AW75" s="25" t="s">
        <v>97</v>
      </c>
      <c r="AX75" s="25"/>
      <c r="AY75" s="25" t="s">
        <v>97</v>
      </c>
      <c r="AZ75" s="25"/>
      <c r="BA75" s="25"/>
      <c r="BB75" s="25"/>
      <c r="BC75" s="25" t="s">
        <v>97</v>
      </c>
      <c r="BD75" s="25"/>
      <c r="BE75" s="25"/>
      <c r="BF75" s="25" t="s">
        <v>97</v>
      </c>
      <c r="BG75" s="25" t="s">
        <v>97</v>
      </c>
      <c r="BH75" s="25"/>
      <c r="BI75" s="25"/>
      <c r="BJ75" s="25" t="s">
        <v>97</v>
      </c>
      <c r="BK75" s="25"/>
      <c r="BL75" s="25" t="s">
        <v>97</v>
      </c>
      <c r="BM75" s="25"/>
      <c r="BN75" s="25"/>
      <c r="BO75" s="25"/>
      <c r="BP75" s="25"/>
      <c r="BQ75" s="25" t="s">
        <v>97</v>
      </c>
      <c r="BR75" s="25" t="s">
        <v>97</v>
      </c>
      <c r="BS75" s="25" t="s">
        <v>97</v>
      </c>
      <c r="BT75" s="25" t="s">
        <v>97</v>
      </c>
      <c r="BU75" s="25"/>
    </row>
    <row r="76" spans="1:73" x14ac:dyDescent="0.25">
      <c r="A76" s="6" t="s">
        <v>88</v>
      </c>
      <c r="B76" s="6" t="s">
        <v>462</v>
      </c>
      <c r="C76" s="48" t="s">
        <v>326</v>
      </c>
      <c r="D76" s="48" t="s">
        <v>463</v>
      </c>
      <c r="E76" s="48" t="s">
        <v>464</v>
      </c>
      <c r="F76" s="48"/>
      <c r="G76" s="49" t="str">
        <f>HYPERLINK("http://www.sgr.fi/lexica/lexicavii.html","http://www.sgr.fi/lexica/lexicavii.html")</f>
        <v>http://www.sgr.fi/lexica/lexicavii.html</v>
      </c>
      <c r="H76" s="48" t="s">
        <v>465</v>
      </c>
      <c r="I76" s="48" t="s">
        <v>466</v>
      </c>
      <c r="J76" s="6"/>
      <c r="K76" s="6" t="s">
        <v>185</v>
      </c>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V76" s="2" t="s">
        <v>97</v>
      </c>
      <c r="AX76" s="2" t="s">
        <v>97</v>
      </c>
      <c r="BB76" s="2" t="s">
        <v>97</v>
      </c>
      <c r="BH76" s="2" t="s">
        <v>97</v>
      </c>
      <c r="BI76" s="2" t="s">
        <v>97</v>
      </c>
      <c r="BK76" s="2" t="s">
        <v>97</v>
      </c>
      <c r="BO76" s="2" t="s">
        <v>97</v>
      </c>
      <c r="BU76" s="2" t="s">
        <v>97</v>
      </c>
    </row>
    <row r="77" spans="1:73" x14ac:dyDescent="0.25">
      <c r="A77" s="23" t="s">
        <v>88</v>
      </c>
      <c r="B77" s="24" t="s">
        <v>467</v>
      </c>
      <c r="C77" s="24" t="s">
        <v>188</v>
      </c>
      <c r="D77" s="24" t="s">
        <v>468</v>
      </c>
      <c r="E77" s="24"/>
      <c r="F77" s="24" t="s">
        <v>469</v>
      </c>
      <c r="G77" s="13" t="str">
        <f>HYPERLINK("http://www.perseus.tufts.edu/hopper/resolveform?redirect=true&amp;lang=Latin","http://www.perseus.tufts.edu/hopper/resolveform?redirect=true&amp;lang=Latin")</f>
        <v>http://www.perseus.tufts.edu/hopper/resolveform?redirect=true&amp;lang=Latin</v>
      </c>
      <c r="H77" s="24" t="s">
        <v>304</v>
      </c>
      <c r="I77" s="24" t="s">
        <v>470</v>
      </c>
      <c r="J77" s="23" t="s">
        <v>471</v>
      </c>
      <c r="K77" s="50" t="str">
        <f>HYPERLINK("https://github.com/PerseusDL/lexica/tree/master/CTS_XML_TEI/perseus/pdllex/lat/ls","[CC BY SA 3.0] https://github.com/PerseusDL/lexica/tree/master/CTS_XML_TEI/perseus/pdllex/lat/ls")</f>
        <v>[CC BY SA 3.0] https://github.com/PerseusDL/lexica/tree/master/CTS_XML_TEI/perseus/pdllex/lat/ls</v>
      </c>
      <c r="L77" s="25"/>
      <c r="M77" s="25"/>
      <c r="N77" s="25" t="s">
        <v>97</v>
      </c>
      <c r="O77" s="25"/>
      <c r="P77" s="25"/>
      <c r="Q77" s="25"/>
      <c r="R77" s="25"/>
      <c r="S77" s="25"/>
      <c r="T77" s="25"/>
      <c r="U77" s="25"/>
      <c r="V77" s="25" t="s">
        <v>97</v>
      </c>
      <c r="W77" s="25" t="s">
        <v>97</v>
      </c>
      <c r="X77" s="25"/>
      <c r="Y77" s="25"/>
      <c r="Z77" s="25" t="s">
        <v>97</v>
      </c>
      <c r="AA77" s="25"/>
      <c r="AB77" s="25"/>
      <c r="AC77" s="25" t="s">
        <v>97</v>
      </c>
      <c r="AD77" s="25" t="s">
        <v>472</v>
      </c>
      <c r="AE77" s="25"/>
      <c r="AF77" s="25" t="s">
        <v>97</v>
      </c>
      <c r="AG77" s="25"/>
      <c r="AH77" s="25"/>
      <c r="AI77" s="25" t="s">
        <v>97</v>
      </c>
      <c r="AJ77" s="25" t="s">
        <v>97</v>
      </c>
      <c r="AK77" s="25" t="s">
        <v>97</v>
      </c>
      <c r="AL77" s="25"/>
      <c r="AM77" s="25" t="s">
        <v>97</v>
      </c>
      <c r="AN77" s="25" t="s">
        <v>97</v>
      </c>
      <c r="AO77" s="25"/>
      <c r="AP77" s="25"/>
      <c r="AQ77" s="25" t="s">
        <v>97</v>
      </c>
      <c r="AR77" s="25" t="s">
        <v>97</v>
      </c>
      <c r="AS77" s="25"/>
      <c r="AT77" s="25"/>
      <c r="AU77" s="25" t="s">
        <v>97</v>
      </c>
      <c r="AV77" s="25"/>
      <c r="AW77" s="25"/>
      <c r="AX77" s="25"/>
      <c r="AY77" s="25"/>
      <c r="AZ77" s="25" t="s">
        <v>97</v>
      </c>
      <c r="BA77" s="25"/>
      <c r="BB77" s="25"/>
      <c r="BC77" s="25"/>
      <c r="BD77" s="25" t="s">
        <v>97</v>
      </c>
      <c r="BE77" s="25"/>
      <c r="BF77" s="25" t="s">
        <v>97</v>
      </c>
      <c r="BG77" s="25" t="s">
        <v>97</v>
      </c>
      <c r="BH77" s="25"/>
      <c r="BI77" s="25"/>
      <c r="BJ77" s="25" t="s">
        <v>97</v>
      </c>
      <c r="BK77" s="25" t="s">
        <v>97</v>
      </c>
      <c r="BL77" s="25"/>
      <c r="BM77" s="25"/>
      <c r="BN77" s="25"/>
      <c r="BO77" s="25"/>
      <c r="BP77" s="25"/>
      <c r="BQ77" s="25" t="s">
        <v>97</v>
      </c>
      <c r="BR77" s="25"/>
      <c r="BS77" s="25" t="s">
        <v>97</v>
      </c>
      <c r="BT77" s="25"/>
      <c r="BU77" s="25"/>
    </row>
    <row r="78" spans="1:73" x14ac:dyDescent="0.25">
      <c r="A78" s="23" t="s">
        <v>88</v>
      </c>
      <c r="B78" s="45" t="s">
        <v>473</v>
      </c>
      <c r="C78" s="45" t="s">
        <v>361</v>
      </c>
      <c r="D78" s="45" t="s">
        <v>474</v>
      </c>
      <c r="E78" s="45"/>
      <c r="F78" s="45"/>
      <c r="G78" s="46" t="str">
        <f>HYPERLINK("http://dictionaries.brillonline.com/latin","http://dictionaries.brillonline.com/latin")</f>
        <v>http://dictionaries.brillonline.com/latin</v>
      </c>
      <c r="H78" s="45" t="s">
        <v>475</v>
      </c>
      <c r="I78" s="45" t="s">
        <v>476</v>
      </c>
      <c r="J78" s="23" t="s">
        <v>477</v>
      </c>
      <c r="K78" s="23" t="s">
        <v>123</v>
      </c>
      <c r="L78" s="25"/>
      <c r="M78" s="25"/>
      <c r="N78" s="25" t="s">
        <v>97</v>
      </c>
      <c r="O78" s="25"/>
      <c r="P78" s="25"/>
      <c r="Q78" s="25"/>
      <c r="R78" s="25"/>
      <c r="S78" s="25"/>
      <c r="T78" s="25"/>
      <c r="U78" s="25"/>
      <c r="V78" s="25" t="s">
        <v>97</v>
      </c>
      <c r="W78" s="25" t="s">
        <v>97</v>
      </c>
      <c r="X78" s="25"/>
      <c r="Y78" s="25" t="s">
        <v>97</v>
      </c>
      <c r="Z78" s="25"/>
      <c r="AA78" s="25" t="s">
        <v>97</v>
      </c>
      <c r="AB78" s="25" t="s">
        <v>97</v>
      </c>
      <c r="AC78" s="25"/>
      <c r="AD78" s="25" t="s">
        <v>97</v>
      </c>
      <c r="AE78" s="25"/>
      <c r="AF78" s="25" t="s">
        <v>97</v>
      </c>
      <c r="AG78" s="25"/>
      <c r="AH78" s="25"/>
      <c r="AI78" s="25" t="s">
        <v>97</v>
      </c>
      <c r="AJ78" s="25" t="s">
        <v>97</v>
      </c>
      <c r="AK78" s="25"/>
      <c r="AL78" s="25"/>
      <c r="AM78" s="25" t="s">
        <v>97</v>
      </c>
      <c r="AN78" s="25" t="s">
        <v>97</v>
      </c>
      <c r="AO78" s="25"/>
      <c r="AP78" s="25" t="s">
        <v>97</v>
      </c>
      <c r="AQ78" s="25" t="s">
        <v>97</v>
      </c>
      <c r="AR78" s="25"/>
      <c r="AS78" s="25"/>
      <c r="AT78" s="25" t="s">
        <v>97</v>
      </c>
      <c r="AU78" s="25" t="s">
        <v>97</v>
      </c>
      <c r="AV78" s="25"/>
      <c r="AW78" s="25" t="s">
        <v>97</v>
      </c>
      <c r="AX78" s="25"/>
      <c r="AY78" s="25"/>
      <c r="AZ78" s="25"/>
      <c r="BA78" s="25"/>
      <c r="BB78" s="25"/>
      <c r="BC78" s="25" t="s">
        <v>97</v>
      </c>
      <c r="BD78" s="25"/>
      <c r="BE78" s="25"/>
      <c r="BF78" s="25"/>
      <c r="BG78" s="25" t="s">
        <v>97</v>
      </c>
      <c r="BH78" s="25"/>
      <c r="BI78" s="25"/>
      <c r="BJ78" s="25" t="s">
        <v>97</v>
      </c>
      <c r="BK78" s="25" t="s">
        <v>97</v>
      </c>
      <c r="BL78" s="25"/>
      <c r="BM78" s="25"/>
      <c r="BN78" s="25"/>
      <c r="BO78" s="25"/>
      <c r="BP78" s="25" t="s">
        <v>97</v>
      </c>
      <c r="BQ78" s="25" t="s">
        <v>97</v>
      </c>
      <c r="BR78" s="25" t="s">
        <v>97</v>
      </c>
      <c r="BS78" s="25" t="s">
        <v>97</v>
      </c>
      <c r="BT78" s="25" t="s">
        <v>97</v>
      </c>
      <c r="BU78" s="25"/>
    </row>
    <row r="79" spans="1:73" x14ac:dyDescent="0.25">
      <c r="A79" s="6" t="s">
        <v>88</v>
      </c>
      <c r="B79" s="48" t="s">
        <v>478</v>
      </c>
      <c r="C79" s="47" t="s">
        <v>238</v>
      </c>
      <c r="D79" s="47" t="s">
        <v>479</v>
      </c>
      <c r="E79" s="47" t="s">
        <v>480</v>
      </c>
      <c r="F79" s="47"/>
      <c r="G79" s="46" t="str">
        <f>HYPERLINK("http://www.ics.cas.cz/index.php/cs/lexikograficke-oddleni/latinitatis-medii-aevi-lexicon","http://www.ics.cas.cz/index.php/cs/lexikograficke-oddleni/latinitatis-medii-aevi-lexicon")</f>
        <v>http://www.ics.cas.cz/index.php/cs/lexikograficke-oddleni/latinitatis-medii-aevi-lexicon</v>
      </c>
      <c r="H79" s="47" t="s">
        <v>481</v>
      </c>
      <c r="I79" s="47" t="s">
        <v>482</v>
      </c>
      <c r="J79" s="6" t="s">
        <v>483</v>
      </c>
      <c r="K79" s="6" t="s">
        <v>123</v>
      </c>
      <c r="L79" s="9"/>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9" t="s">
        <v>97</v>
      </c>
      <c r="AV79" s="9"/>
      <c r="AW79" s="9" t="s">
        <v>97</v>
      </c>
      <c r="AX79" s="9"/>
      <c r="AY79" s="9" t="s">
        <v>97</v>
      </c>
      <c r="AZ79" s="9"/>
      <c r="BA79" s="9"/>
      <c r="BB79" s="9"/>
      <c r="BC79" s="9" t="s">
        <v>97</v>
      </c>
      <c r="BE79" s="9"/>
      <c r="BF79" s="9" t="s">
        <v>97</v>
      </c>
      <c r="BG79" s="9"/>
      <c r="BH79" s="9"/>
      <c r="BI79" s="9" t="s">
        <v>97</v>
      </c>
      <c r="BJ79" s="9"/>
      <c r="BK79" s="9" t="s">
        <v>97</v>
      </c>
      <c r="BL79" s="9"/>
      <c r="BM79" s="9"/>
      <c r="BN79" s="9"/>
      <c r="BO79" s="9"/>
      <c r="BP79" s="9"/>
      <c r="BQ79" s="9" t="s">
        <v>97</v>
      </c>
      <c r="BR79" s="9"/>
      <c r="BS79" s="9"/>
      <c r="BT79" s="9"/>
      <c r="BU79" s="9" t="s">
        <v>97</v>
      </c>
    </row>
    <row r="80" spans="1:73" x14ac:dyDescent="0.25">
      <c r="A80" s="23" t="s">
        <v>88</v>
      </c>
      <c r="B80" s="45" t="s">
        <v>478</v>
      </c>
      <c r="C80" s="45" t="s">
        <v>484</v>
      </c>
      <c r="D80" s="45" t="s">
        <v>485</v>
      </c>
      <c r="E80" s="45" t="s">
        <v>486</v>
      </c>
      <c r="F80" s="45" t="s">
        <v>487</v>
      </c>
      <c r="G80" s="46" t="str">
        <f>HYPERLINK("http://scriptores.pl/elexicon","http://scriptores.pl/elexicon")</f>
        <v>http://scriptores.pl/elexicon</v>
      </c>
      <c r="H80" s="45" t="s">
        <v>488</v>
      </c>
      <c r="I80" s="45" t="s">
        <v>489</v>
      </c>
      <c r="J80" s="23" t="s">
        <v>490</v>
      </c>
      <c r="K80" s="23" t="s">
        <v>185</v>
      </c>
      <c r="L80" s="25"/>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5" t="s">
        <v>97</v>
      </c>
      <c r="AV80" s="25"/>
      <c r="AW80" s="26"/>
      <c r="AX80" s="26"/>
      <c r="AY80" s="26"/>
      <c r="AZ80" s="26"/>
      <c r="BA80" s="26"/>
      <c r="BB80" s="26"/>
      <c r="BC80" s="26"/>
      <c r="BD80" s="26"/>
      <c r="BE80" s="26"/>
      <c r="BF80" s="25"/>
      <c r="BG80" s="25" t="s">
        <v>97</v>
      </c>
      <c r="BH80" s="25"/>
      <c r="BI80" s="25"/>
      <c r="BJ80" s="25" t="s">
        <v>97</v>
      </c>
      <c r="BK80" s="25" t="s">
        <v>97</v>
      </c>
      <c r="BL80" s="25"/>
      <c r="BM80" s="25"/>
      <c r="BN80" s="25"/>
      <c r="BO80" s="25"/>
      <c r="BP80" s="25"/>
      <c r="BQ80" s="25" t="s">
        <v>97</v>
      </c>
      <c r="BR80" s="25"/>
      <c r="BS80" s="25"/>
      <c r="BT80" s="25"/>
      <c r="BU80" s="25" t="s">
        <v>97</v>
      </c>
    </row>
    <row r="81" spans="1:73" x14ac:dyDescent="0.25">
      <c r="A81" s="32" t="s">
        <v>88</v>
      </c>
      <c r="B81" s="51" t="s">
        <v>491</v>
      </c>
      <c r="C81" s="51" t="s">
        <v>345</v>
      </c>
      <c r="D81" s="51" t="s">
        <v>492</v>
      </c>
      <c r="E81" s="51" t="s">
        <v>493</v>
      </c>
      <c r="F81" s="51" t="s">
        <v>494</v>
      </c>
      <c r="G81" s="52" t="str">
        <f>HYPERLINK("http://scriptores.pl/ngml/search","http://scriptores.pl/ngml/search")</f>
        <v>http://scriptores.pl/ngml/search</v>
      </c>
      <c r="H81" s="51" t="s">
        <v>495</v>
      </c>
      <c r="I81" s="51" t="s">
        <v>496</v>
      </c>
      <c r="J81" s="32"/>
      <c r="K81" s="32" t="s">
        <v>185</v>
      </c>
      <c r="L81" s="35"/>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5" t="s">
        <v>97</v>
      </c>
      <c r="AV81" s="35"/>
      <c r="AW81" s="36"/>
      <c r="AX81" s="36"/>
      <c r="AY81" s="36"/>
      <c r="AZ81" s="36"/>
      <c r="BA81" s="36"/>
      <c r="BB81" s="36"/>
      <c r="BC81" s="36"/>
      <c r="BD81" s="36"/>
      <c r="BE81" s="36"/>
      <c r="BF81" s="35"/>
      <c r="BG81" s="35" t="s">
        <v>97</v>
      </c>
      <c r="BH81" s="35"/>
      <c r="BI81" s="35"/>
      <c r="BJ81" s="35" t="s">
        <v>97</v>
      </c>
      <c r="BK81" s="35" t="s">
        <v>97</v>
      </c>
      <c r="BL81" s="35"/>
      <c r="BM81" s="35"/>
      <c r="BN81" s="35"/>
      <c r="BO81" s="35"/>
      <c r="BP81" s="35" t="s">
        <v>97</v>
      </c>
      <c r="BQ81" s="35"/>
      <c r="BR81" s="35"/>
      <c r="BS81" s="35"/>
      <c r="BT81" s="35"/>
      <c r="BU81" s="35" t="s">
        <v>97</v>
      </c>
    </row>
    <row r="82" spans="1:73" x14ac:dyDescent="0.25">
      <c r="A82" s="23" t="s">
        <v>88</v>
      </c>
      <c r="B82" s="42" t="s">
        <v>497</v>
      </c>
      <c r="C82" s="45" t="s">
        <v>498</v>
      </c>
      <c r="D82" s="45" t="s">
        <v>499</v>
      </c>
      <c r="E82" s="45"/>
      <c r="F82" s="45" t="s">
        <v>500</v>
      </c>
      <c r="G82" s="46" t="str">
        <f>HYPERLINK("http://engelmann.uni.lu:8080/portal/WBB2009/LLU/wbgui_py?lemid=UA00001","http://engelmann.uni.lu:8080/portal/WBB2009/LLU/wbgui_py?lemid=UA00001")</f>
        <v>http://engelmann.uni.lu:8080/portal/WBB2009/LLU/wbgui_py?lemid=UA00001</v>
      </c>
      <c r="H82" s="45" t="s">
        <v>501</v>
      </c>
      <c r="I82" s="45"/>
      <c r="J82" s="23" t="s">
        <v>139</v>
      </c>
      <c r="K82" s="24"/>
      <c r="L82" s="25"/>
      <c r="M82" s="25"/>
      <c r="N82" s="25"/>
      <c r="O82" s="25" t="s">
        <v>97</v>
      </c>
      <c r="P82" s="25"/>
      <c r="Q82" s="25"/>
      <c r="R82" s="25" t="s">
        <v>97</v>
      </c>
      <c r="S82" s="25"/>
      <c r="T82" s="25"/>
      <c r="U82" s="25"/>
      <c r="V82" s="25"/>
      <c r="W82" s="25" t="s">
        <v>97</v>
      </c>
      <c r="X82" s="25"/>
      <c r="Y82" s="25" t="s">
        <v>97</v>
      </c>
      <c r="Z82" s="25"/>
      <c r="AA82" s="25"/>
      <c r="AB82" s="25" t="s">
        <v>97</v>
      </c>
      <c r="AC82" s="25"/>
      <c r="AD82" s="25" t="s">
        <v>97</v>
      </c>
      <c r="AE82" s="25"/>
      <c r="AF82" s="25" t="s">
        <v>97</v>
      </c>
      <c r="AG82" s="25"/>
      <c r="AH82" s="25"/>
      <c r="AI82" s="25" t="s">
        <v>97</v>
      </c>
      <c r="AJ82" s="25" t="s">
        <v>97</v>
      </c>
      <c r="AK82" s="25" t="s">
        <v>97</v>
      </c>
      <c r="AL82" s="25" t="s">
        <v>97</v>
      </c>
      <c r="AM82" s="25" t="s">
        <v>97</v>
      </c>
      <c r="AN82" s="25" t="s">
        <v>97</v>
      </c>
      <c r="AO82" s="25" t="s">
        <v>97</v>
      </c>
      <c r="AP82" s="25" t="s">
        <v>97</v>
      </c>
      <c r="AQ82" s="25" t="s">
        <v>97</v>
      </c>
      <c r="AR82" s="25" t="s">
        <v>97</v>
      </c>
      <c r="AS82" s="25" t="s">
        <v>97</v>
      </c>
      <c r="AT82" s="25"/>
      <c r="AU82" s="25" t="s">
        <v>97</v>
      </c>
      <c r="AV82" s="25"/>
      <c r="AW82" s="25"/>
      <c r="AX82" s="25"/>
      <c r="AY82" s="25"/>
      <c r="AZ82" s="25" t="s">
        <v>97</v>
      </c>
      <c r="BA82" s="25"/>
      <c r="BB82" s="25"/>
      <c r="BC82" s="25"/>
      <c r="BD82" s="25" t="s">
        <v>97</v>
      </c>
      <c r="BE82" s="25"/>
      <c r="BF82" s="25" t="s">
        <v>97</v>
      </c>
      <c r="BG82" s="25" t="s">
        <v>97</v>
      </c>
      <c r="BH82" s="25"/>
      <c r="BI82" s="25"/>
      <c r="BJ82" s="25" t="s">
        <v>97</v>
      </c>
      <c r="BK82" s="25" t="s">
        <v>97</v>
      </c>
      <c r="BL82" s="25"/>
      <c r="BM82" s="25"/>
      <c r="BN82" s="25"/>
      <c r="BO82" s="25"/>
      <c r="BP82" s="25" t="s">
        <v>97</v>
      </c>
      <c r="BQ82" s="25" t="s">
        <v>97</v>
      </c>
      <c r="BR82" s="25"/>
      <c r="BS82" s="25"/>
      <c r="BT82" s="25"/>
      <c r="BU82" s="53" t="s">
        <v>97</v>
      </c>
    </row>
    <row r="83" spans="1:73" x14ac:dyDescent="0.25">
      <c r="A83" s="24" t="s">
        <v>502</v>
      </c>
      <c r="B83" s="45" t="s">
        <v>497</v>
      </c>
      <c r="C83" s="45" t="s">
        <v>498</v>
      </c>
      <c r="D83" s="45" t="s">
        <v>503</v>
      </c>
      <c r="E83" s="45"/>
      <c r="F83" s="45" t="s">
        <v>504</v>
      </c>
      <c r="G83" s="46" t="str">
        <f>HYPERLINK("http://engelmann.uni.lu:8080/portal/WBB2009/LWB/wbgui_py?lemid=HA00001","http://engelmann.uni.lu:8080/portal/WBB2009/LWB/wbgui_py?lemid=HA00001")</f>
        <v>http://engelmann.uni.lu:8080/portal/WBB2009/LWB/wbgui_py?lemid=HA00001</v>
      </c>
      <c r="H83" s="45" t="s">
        <v>501</v>
      </c>
      <c r="I83" s="45"/>
      <c r="J83" s="24" t="s">
        <v>139</v>
      </c>
      <c r="K83" s="24"/>
      <c r="L83" s="39"/>
      <c r="M83" s="39"/>
      <c r="N83" s="39" t="s">
        <v>97</v>
      </c>
      <c r="O83" s="39"/>
      <c r="P83" s="39"/>
      <c r="Q83" s="39" t="s">
        <v>97</v>
      </c>
      <c r="R83" s="39"/>
      <c r="S83" s="39"/>
      <c r="T83" s="39"/>
      <c r="U83" s="39"/>
      <c r="V83" s="39"/>
      <c r="W83" s="39" t="s">
        <v>97</v>
      </c>
      <c r="X83" s="39"/>
      <c r="Y83" s="39" t="s">
        <v>97</v>
      </c>
      <c r="Z83" s="39"/>
      <c r="AA83" s="39"/>
      <c r="AB83" s="39" t="s">
        <v>97</v>
      </c>
      <c r="AC83" s="39"/>
      <c r="AD83" s="39" t="s">
        <v>97</v>
      </c>
      <c r="AE83" s="39"/>
      <c r="AF83" s="39" t="s">
        <v>97</v>
      </c>
      <c r="AG83" s="39"/>
      <c r="AH83" s="39" t="s">
        <v>97</v>
      </c>
      <c r="AI83" s="39" t="s">
        <v>97</v>
      </c>
      <c r="AJ83" s="39" t="s">
        <v>97</v>
      </c>
      <c r="AK83" s="39" t="s">
        <v>97</v>
      </c>
      <c r="AL83" s="39" t="s">
        <v>97</v>
      </c>
      <c r="AM83" s="39" t="s">
        <v>97</v>
      </c>
      <c r="AN83" s="39" t="s">
        <v>97</v>
      </c>
      <c r="AO83" s="39" t="s">
        <v>97</v>
      </c>
      <c r="AP83" s="39"/>
      <c r="AQ83" s="39" t="s">
        <v>97</v>
      </c>
      <c r="AR83" s="39"/>
      <c r="AS83" s="39"/>
      <c r="AT83" s="39" t="s">
        <v>97</v>
      </c>
      <c r="AU83" s="39" t="s">
        <v>97</v>
      </c>
      <c r="AV83" s="39"/>
      <c r="AW83" s="39"/>
      <c r="AX83" s="39"/>
      <c r="AY83" s="39"/>
      <c r="AZ83" s="39" t="s">
        <v>97</v>
      </c>
      <c r="BA83" s="39"/>
      <c r="BB83" s="39"/>
      <c r="BC83" s="39"/>
      <c r="BD83" s="39" t="s">
        <v>97</v>
      </c>
      <c r="BE83" s="39"/>
      <c r="BF83" s="39" t="s">
        <v>97</v>
      </c>
      <c r="BG83" s="39" t="s">
        <v>97</v>
      </c>
      <c r="BH83" s="39"/>
      <c r="BI83" s="39"/>
      <c r="BJ83" s="39" t="s">
        <v>97</v>
      </c>
      <c r="BK83" s="39" t="s">
        <v>97</v>
      </c>
      <c r="BL83" s="39"/>
      <c r="BM83" s="39"/>
      <c r="BN83" s="39"/>
      <c r="BO83" s="39"/>
      <c r="BP83" s="39" t="s">
        <v>97</v>
      </c>
      <c r="BQ83" s="39" t="s">
        <v>97</v>
      </c>
      <c r="BR83" s="39"/>
      <c r="BS83" s="39"/>
      <c r="BT83" s="39"/>
      <c r="BU83" s="39" t="s">
        <v>97</v>
      </c>
    </row>
    <row r="84" spans="1:73" x14ac:dyDescent="0.25">
      <c r="A84" s="6" t="s">
        <v>505</v>
      </c>
      <c r="B84" s="47" t="s">
        <v>506</v>
      </c>
      <c r="C84" s="47" t="s">
        <v>507</v>
      </c>
      <c r="D84" s="47" t="s">
        <v>508</v>
      </c>
      <c r="E84" s="47" t="s">
        <v>509</v>
      </c>
      <c r="F84" s="47"/>
      <c r="G84" s="46" t="str">
        <f>HYPERLINK("http://www.makedonski.info/","http://www.makedonski.info/")</f>
        <v>http://www.makedonski.info/</v>
      </c>
      <c r="H84" s="47"/>
      <c r="I84" s="47"/>
      <c r="J84" s="6" t="s">
        <v>510</v>
      </c>
      <c r="K84" s="6" t="s">
        <v>123</v>
      </c>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2" t="s">
        <v>97</v>
      </c>
      <c r="AY84" s="2" t="s">
        <v>97</v>
      </c>
      <c r="BE84" s="2" t="s">
        <v>511</v>
      </c>
      <c r="BG84" s="2" t="s">
        <v>97</v>
      </c>
      <c r="BJ84" s="2" t="s">
        <v>97</v>
      </c>
      <c r="BK84" s="2" t="s">
        <v>97</v>
      </c>
      <c r="BP84" s="2" t="s">
        <v>97</v>
      </c>
      <c r="BQ84" s="2" t="s">
        <v>97</v>
      </c>
      <c r="BR84" s="2" t="s">
        <v>97</v>
      </c>
      <c r="BS84" s="2" t="s">
        <v>97</v>
      </c>
      <c r="BT84" s="2" t="s">
        <v>97</v>
      </c>
    </row>
    <row r="85" spans="1:73" x14ac:dyDescent="0.25">
      <c r="A85" s="23" t="s">
        <v>88</v>
      </c>
      <c r="B85" s="45" t="s">
        <v>512</v>
      </c>
      <c r="C85" s="45" t="s">
        <v>326</v>
      </c>
      <c r="D85" s="45" t="s">
        <v>513</v>
      </c>
      <c r="E85" s="45" t="s">
        <v>514</v>
      </c>
      <c r="F85" s="45"/>
      <c r="G85" s="46" t="str">
        <f>HYPERLINK("http://www.ling.helsinki.fi/~rueter/PaasonenMW.shtml","http://www.ling.helsinki.fi/~rueter/PaasonenMW.shtml")</f>
        <v>http://www.ling.helsinki.fi/~rueter/PaasonenMW.shtml</v>
      </c>
      <c r="H85" s="45" t="s">
        <v>515</v>
      </c>
      <c r="I85" s="45"/>
      <c r="J85" s="23" t="s">
        <v>783</v>
      </c>
      <c r="K85" s="23" t="s">
        <v>123</v>
      </c>
      <c r="L85" s="25"/>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5" t="s">
        <v>97</v>
      </c>
      <c r="AV85" s="25"/>
      <c r="AW85" s="25" t="s">
        <v>97</v>
      </c>
      <c r="AX85" s="25"/>
      <c r="AY85" s="25"/>
      <c r="AZ85" s="25"/>
      <c r="BA85" s="25"/>
      <c r="BB85" s="25"/>
      <c r="BC85" s="25" t="s">
        <v>97</v>
      </c>
      <c r="BD85" s="25"/>
      <c r="BE85" s="25"/>
      <c r="BF85" s="25" t="s">
        <v>97</v>
      </c>
      <c r="BG85" s="25"/>
      <c r="BH85" s="25"/>
      <c r="BI85" s="25" t="s">
        <v>97</v>
      </c>
      <c r="BJ85" s="25"/>
      <c r="BK85" s="25" t="s">
        <v>97</v>
      </c>
      <c r="BL85" s="25"/>
      <c r="BM85" s="25"/>
      <c r="BN85" s="25"/>
      <c r="BO85" s="25" t="s">
        <v>97</v>
      </c>
      <c r="BP85" s="25"/>
      <c r="BQ85" s="25"/>
      <c r="BR85" s="25"/>
      <c r="BS85" s="25"/>
      <c r="BT85" s="25"/>
      <c r="BU85" s="25" t="s">
        <v>97</v>
      </c>
    </row>
    <row r="86" spans="1:73" x14ac:dyDescent="0.25">
      <c r="A86" s="32" t="s">
        <v>516</v>
      </c>
      <c r="B86" s="33" t="s">
        <v>517</v>
      </c>
      <c r="C86" s="33" t="s">
        <v>518</v>
      </c>
      <c r="D86" s="33" t="s">
        <v>519</v>
      </c>
      <c r="E86" s="33" t="s">
        <v>520</v>
      </c>
      <c r="F86" s="33" t="s">
        <v>521</v>
      </c>
      <c r="G86" s="34" t="str">
        <f t="shared" ref="G86:G87" si="1">HYPERLINK("http://www.nob-ordbok.uio.no/","http://www.nob-ordbok.uio.no/")</f>
        <v>http://www.nob-ordbok.uio.no/</v>
      </c>
      <c r="H86" s="33" t="s">
        <v>522</v>
      </c>
      <c r="I86" s="33" t="s">
        <v>523</v>
      </c>
      <c r="J86" s="32"/>
      <c r="K86" s="32" t="s">
        <v>185</v>
      </c>
      <c r="L86" s="35"/>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5" t="s">
        <v>97</v>
      </c>
      <c r="AV86" s="35"/>
      <c r="AW86" s="36"/>
      <c r="AX86" s="36"/>
      <c r="AY86" s="36"/>
      <c r="AZ86" s="36"/>
      <c r="BA86" s="36"/>
      <c r="BB86" s="36"/>
      <c r="BC86" s="36"/>
      <c r="BD86" s="36"/>
      <c r="BE86" s="36"/>
      <c r="BF86" s="35" t="s">
        <v>97</v>
      </c>
      <c r="BG86" s="35"/>
      <c r="BH86" s="35"/>
      <c r="BI86" s="35"/>
      <c r="BJ86" s="35" t="s">
        <v>97</v>
      </c>
      <c r="BK86" s="35" t="s">
        <v>97</v>
      </c>
      <c r="BL86" s="35"/>
      <c r="BM86" s="35"/>
      <c r="BN86" s="35"/>
      <c r="BO86" s="35"/>
      <c r="BP86" s="35"/>
      <c r="BQ86" s="35" t="s">
        <v>97</v>
      </c>
      <c r="BR86" s="35"/>
      <c r="BS86" s="35" t="s">
        <v>97</v>
      </c>
      <c r="BT86" s="35" t="s">
        <v>97</v>
      </c>
      <c r="BU86" s="35"/>
    </row>
    <row r="87" spans="1:73" x14ac:dyDescent="0.25">
      <c r="A87" s="32" t="s">
        <v>524</v>
      </c>
      <c r="B87" s="33" t="s">
        <v>517</v>
      </c>
      <c r="C87" s="33" t="s">
        <v>518</v>
      </c>
      <c r="D87" s="33" t="s">
        <v>525</v>
      </c>
      <c r="E87" s="33" t="s">
        <v>526</v>
      </c>
      <c r="F87" s="33" t="s">
        <v>527</v>
      </c>
      <c r="G87" s="34" t="str">
        <f t="shared" si="1"/>
        <v>http://www.nob-ordbok.uio.no/</v>
      </c>
      <c r="H87" s="33" t="s">
        <v>522</v>
      </c>
      <c r="I87" s="33" t="s">
        <v>528</v>
      </c>
      <c r="J87" s="32"/>
      <c r="K87" s="32" t="s">
        <v>185</v>
      </c>
      <c r="L87" s="35"/>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5" t="s">
        <v>97</v>
      </c>
      <c r="AV87" s="35"/>
      <c r="AW87" s="36"/>
      <c r="AX87" s="36"/>
      <c r="AY87" s="36"/>
      <c r="AZ87" s="36"/>
      <c r="BA87" s="36"/>
      <c r="BB87" s="36"/>
      <c r="BC87" s="36"/>
      <c r="BD87" s="36"/>
      <c r="BE87" s="36"/>
      <c r="BF87" s="35" t="s">
        <v>97</v>
      </c>
      <c r="BG87" s="35"/>
      <c r="BH87" s="35"/>
      <c r="BI87" s="35"/>
      <c r="BJ87" s="35" t="s">
        <v>97</v>
      </c>
      <c r="BK87" s="35" t="s">
        <v>97</v>
      </c>
      <c r="BL87" s="35"/>
      <c r="BM87" s="35"/>
      <c r="BN87" s="35"/>
      <c r="BO87" s="35"/>
      <c r="BP87" s="35"/>
      <c r="BQ87" s="35" t="s">
        <v>97</v>
      </c>
      <c r="BR87" s="35"/>
      <c r="BS87" s="35" t="s">
        <v>97</v>
      </c>
      <c r="BT87" s="35" t="s">
        <v>97</v>
      </c>
      <c r="BU87" s="35"/>
    </row>
    <row r="88" spans="1:73" x14ac:dyDescent="0.25">
      <c r="A88" s="23" t="s">
        <v>88</v>
      </c>
      <c r="B88" s="45" t="s">
        <v>529</v>
      </c>
      <c r="C88" s="45" t="s">
        <v>530</v>
      </c>
      <c r="D88" s="45" t="s">
        <v>531</v>
      </c>
      <c r="E88" s="45" t="s">
        <v>532</v>
      </c>
      <c r="F88" s="45" t="s">
        <v>533</v>
      </c>
      <c r="G88" s="46" t="str">
        <f>HYPERLINK("http://onp.ku.dk/","http://onp.ku.dk/")</f>
        <v>http://onp.ku.dk/</v>
      </c>
      <c r="H88" s="45" t="s">
        <v>534</v>
      </c>
      <c r="I88" s="45" t="s">
        <v>535</v>
      </c>
      <c r="J88" s="23" t="s">
        <v>536</v>
      </c>
      <c r="K88" s="23" t="s">
        <v>185</v>
      </c>
      <c r="L88" s="25"/>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5" t="s">
        <v>97</v>
      </c>
      <c r="AV88" s="25"/>
      <c r="AW88" s="26"/>
      <c r="AX88" s="26"/>
      <c r="AY88" s="26"/>
      <c r="AZ88" s="26"/>
      <c r="BA88" s="26"/>
      <c r="BB88" s="26"/>
      <c r="BC88" s="26"/>
      <c r="BD88" s="26"/>
      <c r="BE88" s="26"/>
      <c r="BF88" s="25" t="s">
        <v>97</v>
      </c>
      <c r="BG88" s="25"/>
      <c r="BH88" s="25" t="s">
        <v>97</v>
      </c>
      <c r="BI88" s="25"/>
      <c r="BJ88" s="25" t="s">
        <v>97</v>
      </c>
      <c r="BK88" s="25"/>
      <c r="BL88" s="25" t="s">
        <v>97</v>
      </c>
      <c r="BM88" s="25"/>
      <c r="BN88" s="25"/>
      <c r="BO88" s="25"/>
      <c r="BP88" s="25"/>
      <c r="BQ88" s="25" t="s">
        <v>97</v>
      </c>
      <c r="BR88" s="25"/>
      <c r="BS88" s="25" t="s">
        <v>97</v>
      </c>
      <c r="BT88" s="25"/>
      <c r="BU88" s="25"/>
    </row>
    <row r="89" spans="1:73" x14ac:dyDescent="0.25">
      <c r="A89" s="6" t="s">
        <v>537</v>
      </c>
      <c r="B89" s="48" t="s">
        <v>538</v>
      </c>
      <c r="C89" s="47" t="s">
        <v>484</v>
      </c>
      <c r="D89" s="48" t="s">
        <v>539</v>
      </c>
      <c r="E89" s="47" t="s">
        <v>540</v>
      </c>
      <c r="F89" s="47" t="s">
        <v>541</v>
      </c>
      <c r="G89" s="13" t="str">
        <f>HYPERLINK("http://sjpd.pwn.pl/","http://sjpd.pwn.pl/")</f>
        <v>http://sjpd.pwn.pl/</v>
      </c>
      <c r="H89" s="54" t="s">
        <v>542</v>
      </c>
      <c r="I89" s="54" t="s">
        <v>543</v>
      </c>
      <c r="J89" s="6" t="s">
        <v>95</v>
      </c>
      <c r="K89" s="6"/>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2" t="s">
        <v>97</v>
      </c>
      <c r="AY89" s="2" t="s">
        <v>97</v>
      </c>
      <c r="BE89" s="2" t="s">
        <v>97</v>
      </c>
      <c r="BH89" s="2" t="s">
        <v>97</v>
      </c>
      <c r="BI89" s="2" t="s">
        <v>97</v>
      </c>
      <c r="BK89" s="2" t="s">
        <v>97</v>
      </c>
      <c r="BQ89" s="2" t="s">
        <v>97</v>
      </c>
      <c r="BU89" s="2" t="s">
        <v>97</v>
      </c>
    </row>
    <row r="90" spans="1:73" x14ac:dyDescent="0.25">
      <c r="A90" s="6" t="s">
        <v>544</v>
      </c>
      <c r="B90" s="6" t="s">
        <v>538</v>
      </c>
      <c r="C90" s="8" t="s">
        <v>484</v>
      </c>
      <c r="D90" s="6" t="s">
        <v>545</v>
      </c>
      <c r="E90" s="8" t="s">
        <v>546</v>
      </c>
      <c r="F90" s="8" t="s">
        <v>547</v>
      </c>
      <c r="G90" s="13" t="str">
        <f>HYPERLINK("http://www.rcin.org.pl/publication/39990","http://www.rcin.org.pl/publication/39990")</f>
        <v>http://www.rcin.org.pl/publication/39990</v>
      </c>
      <c r="H90" s="8" t="s">
        <v>548</v>
      </c>
      <c r="I90" s="8" t="s">
        <v>549</v>
      </c>
      <c r="J90" s="50" t="str">
        <f>HYPERLINK("mailto:jmroczek@uw.edu.pl","Joanna Mroczek: jmroczek@uw.edu.pl")</f>
        <v>Joanna Mroczek: jmroczek@uw.edu.pl</v>
      </c>
      <c r="K90" s="6" t="s">
        <v>96</v>
      </c>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V90" s="2" t="s">
        <v>97</v>
      </c>
      <c r="AX90" s="2" t="s">
        <v>97</v>
      </c>
      <c r="BB90" s="2" t="s">
        <v>97</v>
      </c>
      <c r="BH90" s="2" t="s">
        <v>97</v>
      </c>
      <c r="BI90" s="2" t="s">
        <v>97</v>
      </c>
      <c r="BK90" s="2" t="s">
        <v>97</v>
      </c>
      <c r="BO90" s="2" t="s">
        <v>97</v>
      </c>
      <c r="BU90" s="2" t="s">
        <v>97</v>
      </c>
    </row>
    <row r="91" spans="1:73" x14ac:dyDescent="0.25">
      <c r="A91" s="6" t="s">
        <v>88</v>
      </c>
      <c r="B91" s="6" t="s">
        <v>538</v>
      </c>
      <c r="C91" s="8" t="s">
        <v>484</v>
      </c>
      <c r="D91" s="6" t="s">
        <v>550</v>
      </c>
      <c r="E91" s="8" t="s">
        <v>551</v>
      </c>
      <c r="F91" s="8" t="s">
        <v>552</v>
      </c>
      <c r="G91" s="12" t="str">
        <f>HYPERLINK("http://kpbc.umk.pl/dlibra/publication?id=17781","http://kpbc.umk.pl/dlibra/publication?id=17781")</f>
        <v>http://kpbc.umk.pl/dlibra/publication?id=17781</v>
      </c>
      <c r="H91" s="8" t="s">
        <v>553</v>
      </c>
      <c r="I91" s="8" t="s">
        <v>554</v>
      </c>
      <c r="J91" s="6" t="s">
        <v>555</v>
      </c>
      <c r="K91" s="6" t="s">
        <v>96</v>
      </c>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V91" s="2" t="s">
        <v>97</v>
      </c>
      <c r="AX91" s="2" t="s">
        <v>97</v>
      </c>
      <c r="BB91" s="2" t="s">
        <v>97</v>
      </c>
      <c r="BH91" s="2" t="s">
        <v>97</v>
      </c>
      <c r="BI91" s="2" t="s">
        <v>97</v>
      </c>
      <c r="BK91" s="2" t="s">
        <v>97</v>
      </c>
      <c r="BO91" s="2" t="s">
        <v>97</v>
      </c>
      <c r="BU91" s="2" t="s">
        <v>97</v>
      </c>
    </row>
    <row r="92" spans="1:73" x14ac:dyDescent="0.25">
      <c r="A92" s="6" t="s">
        <v>88</v>
      </c>
      <c r="B92" s="6" t="s">
        <v>538</v>
      </c>
      <c r="C92" s="8" t="s">
        <v>484</v>
      </c>
      <c r="D92" s="6" t="s">
        <v>539</v>
      </c>
      <c r="E92" s="8" t="s">
        <v>540</v>
      </c>
      <c r="F92" s="8" t="s">
        <v>556</v>
      </c>
      <c r="G92" s="13" t="str">
        <f>HYPERLINK("http://kpbc.umk.pl/publication/8173","http://kpbc.umk.pl/publication/8173")</f>
        <v>http://kpbc.umk.pl/publication/8173</v>
      </c>
      <c r="H92" s="8" t="s">
        <v>557</v>
      </c>
      <c r="I92" s="8" t="s">
        <v>558</v>
      </c>
      <c r="J92" s="6" t="s">
        <v>555</v>
      </c>
      <c r="K92" s="6" t="s">
        <v>96</v>
      </c>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V92" s="2" t="s">
        <v>97</v>
      </c>
      <c r="AX92" s="2" t="s">
        <v>97</v>
      </c>
      <c r="BB92" s="2" t="s">
        <v>97</v>
      </c>
      <c r="BH92" s="2" t="s">
        <v>97</v>
      </c>
      <c r="BI92" s="2" t="s">
        <v>97</v>
      </c>
      <c r="BK92" s="2" t="s">
        <v>97</v>
      </c>
      <c r="BO92" s="2" t="s">
        <v>97</v>
      </c>
      <c r="BU92" s="2" t="s">
        <v>97</v>
      </c>
    </row>
    <row r="93" spans="1:73" x14ac:dyDescent="0.25">
      <c r="A93" s="23" t="s">
        <v>88</v>
      </c>
      <c r="B93" s="23" t="s">
        <v>538</v>
      </c>
      <c r="C93" s="24" t="s">
        <v>484</v>
      </c>
      <c r="D93" s="23" t="s">
        <v>539</v>
      </c>
      <c r="E93" s="24" t="s">
        <v>540</v>
      </c>
      <c r="F93" s="24" t="s">
        <v>556</v>
      </c>
      <c r="G93" s="13" t="str">
        <f>HYPERLINK("http://corpora.klf.uw.edu.pl/en/slownik-lindego/","http://corpora.klf.uw.edu.pl/en/slownik-lindego/")</f>
        <v>http://corpora.klf.uw.edu.pl/en/slownik-lindego/</v>
      </c>
      <c r="H93" s="24" t="s">
        <v>559</v>
      </c>
      <c r="I93" s="24" t="s">
        <v>558</v>
      </c>
      <c r="J93" s="23" t="s">
        <v>560</v>
      </c>
      <c r="K93" s="23"/>
      <c r="L93" s="25"/>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5" t="s">
        <v>97</v>
      </c>
      <c r="AV93" s="25"/>
      <c r="AW93" s="26"/>
      <c r="AX93" s="26"/>
      <c r="AY93" s="26"/>
      <c r="AZ93" s="26"/>
      <c r="BA93" s="26"/>
      <c r="BB93" s="26"/>
      <c r="BC93" s="26"/>
      <c r="BD93" s="26"/>
      <c r="BE93" s="26"/>
      <c r="BF93" s="25"/>
      <c r="BG93" s="25"/>
      <c r="BH93" s="25" t="s">
        <v>97</v>
      </c>
      <c r="BI93" s="25" t="s">
        <v>97</v>
      </c>
      <c r="BJ93" s="25"/>
      <c r="BK93" s="25" t="s">
        <v>97</v>
      </c>
      <c r="BL93" s="25"/>
      <c r="BM93" s="25"/>
      <c r="BN93" s="25"/>
      <c r="BO93" s="25"/>
      <c r="BP93" s="25" t="s">
        <v>97</v>
      </c>
      <c r="BQ93" s="25"/>
      <c r="BR93" s="25"/>
      <c r="BS93" s="25"/>
      <c r="BT93" s="25" t="s">
        <v>97</v>
      </c>
      <c r="BU93" s="25"/>
    </row>
    <row r="94" spans="1:73" x14ac:dyDescent="0.25">
      <c r="A94" s="23" t="s">
        <v>88</v>
      </c>
      <c r="B94" s="23" t="s">
        <v>538</v>
      </c>
      <c r="C94" s="24" t="s">
        <v>484</v>
      </c>
      <c r="D94" s="24" t="s">
        <v>561</v>
      </c>
      <c r="E94" s="24" t="s">
        <v>562</v>
      </c>
      <c r="F94" s="24" t="s">
        <v>563</v>
      </c>
      <c r="G94" s="13" t="str">
        <f>HYPERLINK("http://dir.icm.edu.pl/pl/Slownik_geograficzny/","http://dir.icm.edu.pl/pl/Slownik_geograficzny/")</f>
        <v>http://dir.icm.edu.pl/pl/Slownik_geograficzny/</v>
      </c>
      <c r="H94" s="24" t="s">
        <v>564</v>
      </c>
      <c r="I94" s="24" t="s">
        <v>565</v>
      </c>
      <c r="J94" s="23"/>
      <c r="K94" s="23" t="s">
        <v>185</v>
      </c>
      <c r="L94" s="25"/>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5"/>
      <c r="AV94" s="25" t="s">
        <v>97</v>
      </c>
      <c r="AW94" s="25"/>
      <c r="AX94" s="25" t="s">
        <v>97</v>
      </c>
      <c r="AY94" s="25"/>
      <c r="AZ94" s="25"/>
      <c r="BA94" s="25"/>
      <c r="BB94" s="25" t="s">
        <v>97</v>
      </c>
      <c r="BC94" s="25"/>
      <c r="BD94" s="25"/>
      <c r="BE94" s="25"/>
      <c r="BF94" s="25"/>
      <c r="BG94" s="25"/>
      <c r="BH94" s="25" t="s">
        <v>97</v>
      </c>
      <c r="BI94" s="25" t="s">
        <v>97</v>
      </c>
      <c r="BJ94" s="25"/>
      <c r="BK94" s="25" t="s">
        <v>97</v>
      </c>
      <c r="BL94" s="25"/>
      <c r="BM94" s="25"/>
      <c r="BN94" s="25"/>
      <c r="BO94" s="25" t="s">
        <v>97</v>
      </c>
      <c r="BP94" s="25"/>
      <c r="BQ94" s="25"/>
      <c r="BR94" s="25"/>
      <c r="BS94" s="25"/>
      <c r="BT94" s="25"/>
      <c r="BU94" s="25" t="s">
        <v>97</v>
      </c>
    </row>
    <row r="95" spans="1:73" x14ac:dyDescent="0.25">
      <c r="A95" s="23" t="s">
        <v>88</v>
      </c>
      <c r="B95" s="23" t="s">
        <v>538</v>
      </c>
      <c r="C95" s="24" t="s">
        <v>484</v>
      </c>
      <c r="D95" s="24" t="s">
        <v>561</v>
      </c>
      <c r="E95" s="24" t="s">
        <v>562</v>
      </c>
      <c r="F95" s="24" t="s">
        <v>563</v>
      </c>
      <c r="G95" s="13" t="str">
        <f>HYPERLINK("http://corpora.klf.uw.edu.pl/en/slownik-geograficzny/","http://corpora.klf.uw.edu.pl/en/slownik-geograficzny/")</f>
        <v>http://corpora.klf.uw.edu.pl/en/slownik-geograficzny/</v>
      </c>
      <c r="H95" s="24" t="s">
        <v>559</v>
      </c>
      <c r="I95" s="24" t="s">
        <v>565</v>
      </c>
      <c r="J95" s="23" t="s">
        <v>560</v>
      </c>
      <c r="K95" s="23" t="s">
        <v>185</v>
      </c>
      <c r="L95" s="25"/>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5" t="s">
        <v>97</v>
      </c>
      <c r="AV95" s="25"/>
      <c r="AW95" s="26"/>
      <c r="AX95" s="26"/>
      <c r="AY95" s="26"/>
      <c r="AZ95" s="26"/>
      <c r="BA95" s="26"/>
      <c r="BB95" s="26"/>
      <c r="BC95" s="26"/>
      <c r="BD95" s="26"/>
      <c r="BE95" s="26"/>
      <c r="BF95" s="25"/>
      <c r="BG95" s="25"/>
      <c r="BH95" s="25" t="s">
        <v>97</v>
      </c>
      <c r="BI95" s="25" t="s">
        <v>97</v>
      </c>
      <c r="BJ95" s="25"/>
      <c r="BK95" s="25" t="s">
        <v>97</v>
      </c>
      <c r="BL95" s="25"/>
      <c r="BM95" s="25"/>
      <c r="BN95" s="25"/>
      <c r="BO95" s="25"/>
      <c r="BP95" s="25" t="s">
        <v>97</v>
      </c>
      <c r="BQ95" s="25"/>
      <c r="BR95" s="25"/>
      <c r="BS95" s="25"/>
      <c r="BT95" s="25" t="s">
        <v>97</v>
      </c>
      <c r="BU95" s="25"/>
    </row>
    <row r="96" spans="1:73" x14ac:dyDescent="0.25">
      <c r="A96" s="23" t="s">
        <v>88</v>
      </c>
      <c r="B96" s="24" t="s">
        <v>538</v>
      </c>
      <c r="C96" s="24" t="s">
        <v>484</v>
      </c>
      <c r="D96" s="24" t="s">
        <v>550</v>
      </c>
      <c r="E96" s="24" t="s">
        <v>551</v>
      </c>
      <c r="F96" s="24" t="s">
        <v>552</v>
      </c>
      <c r="G96" s="13" t="str">
        <f>HYPERLINK("http://corpora.klf.uw.edu.pl/en/slownik-polszczyzny-xvi-wieku/","http://corpora.klf.uw.edu.pl/en/slownik-polszczyzny-xvi-wieku/")</f>
        <v>http://corpora.klf.uw.edu.pl/en/slownik-polszczyzny-xvi-wieku/</v>
      </c>
      <c r="H96" s="24" t="s">
        <v>553</v>
      </c>
      <c r="I96" s="24" t="s">
        <v>554</v>
      </c>
      <c r="J96" s="23" t="s">
        <v>566</v>
      </c>
      <c r="K96" s="55" t="s">
        <v>123</v>
      </c>
      <c r="L96" s="25"/>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5" t="s">
        <v>97</v>
      </c>
      <c r="AV96" s="25"/>
      <c r="AW96" s="39"/>
      <c r="AX96" s="39"/>
      <c r="AY96" s="56" t="s">
        <v>97</v>
      </c>
      <c r="AZ96" s="39"/>
      <c r="BA96" s="39"/>
      <c r="BB96" s="39"/>
      <c r="BC96" s="24" t="s">
        <v>97</v>
      </c>
      <c r="BD96" s="39"/>
      <c r="BE96" s="39"/>
      <c r="BF96" s="25"/>
      <c r="BG96" s="25"/>
      <c r="BH96" s="25" t="s">
        <v>97</v>
      </c>
      <c r="BI96" s="25" t="s">
        <v>97</v>
      </c>
      <c r="BJ96" s="25"/>
      <c r="BK96" s="25" t="s">
        <v>97</v>
      </c>
      <c r="BL96" s="25"/>
      <c r="BM96" s="25"/>
      <c r="BN96" s="25"/>
      <c r="BO96" s="25"/>
      <c r="BP96" s="25" t="s">
        <v>97</v>
      </c>
      <c r="BQ96" s="25"/>
      <c r="BR96" s="25"/>
      <c r="BS96" s="25"/>
      <c r="BT96" s="25" t="s">
        <v>97</v>
      </c>
      <c r="BU96" s="25"/>
    </row>
    <row r="97" spans="1:73" x14ac:dyDescent="0.25">
      <c r="A97" s="23" t="s">
        <v>567</v>
      </c>
      <c r="B97" s="24" t="s">
        <v>538</v>
      </c>
      <c r="C97" s="24" t="s">
        <v>484</v>
      </c>
      <c r="D97" s="24" t="s">
        <v>568</v>
      </c>
      <c r="E97" s="24" t="s">
        <v>569</v>
      </c>
      <c r="F97" s="24" t="s">
        <v>570</v>
      </c>
      <c r="G97" s="12" t="str">
        <f>HYPERLINK("http://sxvii.pl/","http://sxvii.pl/")</f>
        <v>http://sxvii.pl/</v>
      </c>
      <c r="H97" s="24" t="s">
        <v>548</v>
      </c>
      <c r="I97" s="24"/>
      <c r="J97" s="23" t="s">
        <v>571</v>
      </c>
      <c r="K97" s="23" t="s">
        <v>185</v>
      </c>
      <c r="L97" s="25"/>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5" t="s">
        <v>97</v>
      </c>
      <c r="AV97" s="25"/>
      <c r="AW97" s="26"/>
      <c r="AX97" s="26"/>
      <c r="AY97" s="26"/>
      <c r="AZ97" s="26"/>
      <c r="BA97" s="26"/>
      <c r="BB97" s="26"/>
      <c r="BC97" s="26"/>
      <c r="BD97" s="26"/>
      <c r="BE97" s="26"/>
      <c r="BF97" s="25" t="s">
        <v>97</v>
      </c>
      <c r="BG97" s="25"/>
      <c r="BH97" s="25"/>
      <c r="BI97" s="25" t="s">
        <v>97</v>
      </c>
      <c r="BJ97" s="25"/>
      <c r="BK97" s="25" t="s">
        <v>97</v>
      </c>
      <c r="BL97" s="25"/>
      <c r="BM97" s="25"/>
      <c r="BN97" s="25"/>
      <c r="BO97" s="25"/>
      <c r="BP97" s="25"/>
      <c r="BQ97" s="25" t="s">
        <v>97</v>
      </c>
      <c r="BR97" s="25" t="s">
        <v>97</v>
      </c>
      <c r="BS97" s="25" t="s">
        <v>97</v>
      </c>
      <c r="BT97" s="25" t="s">
        <v>97</v>
      </c>
      <c r="BU97" s="25"/>
    </row>
    <row r="98" spans="1:73" x14ac:dyDescent="0.25">
      <c r="A98" s="6" t="s">
        <v>572</v>
      </c>
      <c r="B98" s="8" t="s">
        <v>573</v>
      </c>
      <c r="C98" s="8" t="s">
        <v>574</v>
      </c>
      <c r="D98" s="8" t="s">
        <v>575</v>
      </c>
      <c r="E98" s="8" t="s">
        <v>576</v>
      </c>
      <c r="F98" s="8" t="s">
        <v>577</v>
      </c>
      <c r="G98" s="13" t="str">
        <f>HYPERLINK("http://www.bcucluj.ro/lexiconuldelabuda/site/login.php","http://www.bcucluj.ro/lexiconuldelabuda/site/login.php")</f>
        <v>http://www.bcucluj.ro/lexiconuldelabuda/site/login.php</v>
      </c>
      <c r="H98" s="8"/>
      <c r="I98" s="8" t="s">
        <v>578</v>
      </c>
      <c r="J98" s="6" t="s">
        <v>579</v>
      </c>
      <c r="K98" s="6" t="s">
        <v>185</v>
      </c>
      <c r="L98" s="9"/>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9" t="s">
        <v>97</v>
      </c>
      <c r="AV98" s="9"/>
      <c r="AW98" s="9"/>
      <c r="AX98" s="9"/>
      <c r="AY98" s="9"/>
      <c r="AZ98" s="9" t="s">
        <v>97</v>
      </c>
      <c r="BA98" s="9"/>
      <c r="BB98" s="9"/>
      <c r="BC98" s="9"/>
      <c r="BD98" s="9"/>
      <c r="BE98" s="9" t="s">
        <v>511</v>
      </c>
      <c r="BF98" s="9"/>
      <c r="BG98" s="9" t="s">
        <v>97</v>
      </c>
      <c r="BH98" s="9" t="s">
        <v>97</v>
      </c>
      <c r="BI98" s="9" t="s">
        <v>97</v>
      </c>
      <c r="BJ98" s="9"/>
      <c r="BK98" s="9" t="s">
        <v>97</v>
      </c>
      <c r="BL98" s="9"/>
      <c r="BM98" s="9"/>
      <c r="BN98" s="9"/>
      <c r="BO98" s="9"/>
      <c r="BP98" s="9" t="s">
        <v>97</v>
      </c>
      <c r="BQ98" s="9"/>
      <c r="BR98" s="9"/>
      <c r="BS98" s="9" t="s">
        <v>97</v>
      </c>
      <c r="BT98" s="9" t="s">
        <v>97</v>
      </c>
      <c r="BU98" s="9"/>
    </row>
    <row r="99" spans="1:73" x14ac:dyDescent="0.25">
      <c r="A99" s="6" t="s">
        <v>580</v>
      </c>
      <c r="B99" s="48" t="s">
        <v>581</v>
      </c>
      <c r="C99" s="47" t="s">
        <v>326</v>
      </c>
      <c r="D99" s="47" t="s">
        <v>582</v>
      </c>
      <c r="E99" s="47" t="s">
        <v>583</v>
      </c>
      <c r="F99" s="47"/>
      <c r="G99" s="46" t="str">
        <f>HYPERLINK("http://www.sgr.fi/lexica/lexicaxv.html","http://www.sgr.fi/lexica/lexicaxv.html")</f>
        <v>http://www.sgr.fi/lexica/lexicaxv.html</v>
      </c>
      <c r="H99" s="47" t="s">
        <v>465</v>
      </c>
      <c r="I99" s="47" t="s">
        <v>584</v>
      </c>
      <c r="J99" s="6" t="s">
        <v>585</v>
      </c>
      <c r="K99" s="6" t="s">
        <v>96</v>
      </c>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V99" s="2" t="s">
        <v>97</v>
      </c>
      <c r="AX99" s="2" t="s">
        <v>97</v>
      </c>
      <c r="BB99" s="2" t="s">
        <v>97</v>
      </c>
      <c r="BH99" s="2" t="s">
        <v>97</v>
      </c>
      <c r="BI99" s="2" t="s">
        <v>97</v>
      </c>
      <c r="BK99" s="2" t="s">
        <v>97</v>
      </c>
      <c r="BO99" s="2" t="s">
        <v>97</v>
      </c>
      <c r="BU99" s="2" t="s">
        <v>97</v>
      </c>
    </row>
    <row r="100" spans="1:73" x14ac:dyDescent="0.25">
      <c r="A100" s="23" t="s">
        <v>586</v>
      </c>
      <c r="B100" s="23" t="s">
        <v>587</v>
      </c>
      <c r="C100" s="24" t="s">
        <v>188</v>
      </c>
      <c r="D100" s="24" t="s">
        <v>588</v>
      </c>
      <c r="E100" s="24" t="s">
        <v>589</v>
      </c>
      <c r="F100" s="24" t="s">
        <v>590</v>
      </c>
      <c r="G100" s="13" t="str">
        <f>HYPERLINK("http://www.dsl.ac.uk/","http://www.dsl.ac.uk/")</f>
        <v>http://www.dsl.ac.uk/</v>
      </c>
      <c r="H100" s="24" t="s">
        <v>591</v>
      </c>
      <c r="I100" s="24"/>
      <c r="J100" s="23"/>
      <c r="K100" s="23" t="s">
        <v>185</v>
      </c>
      <c r="L100" s="25"/>
      <c r="M100" s="25"/>
      <c r="N100" s="25" t="s">
        <v>97</v>
      </c>
      <c r="O100" s="25"/>
      <c r="P100" s="25"/>
      <c r="Q100" s="25" t="s">
        <v>97</v>
      </c>
      <c r="R100" s="25"/>
      <c r="S100" s="25"/>
      <c r="T100" s="25"/>
      <c r="U100" s="25"/>
      <c r="V100" s="25" t="s">
        <v>97</v>
      </c>
      <c r="W100" s="25" t="s">
        <v>97</v>
      </c>
      <c r="X100" s="25"/>
      <c r="Y100" s="25" t="s">
        <v>97</v>
      </c>
      <c r="Z100" s="25" t="s">
        <v>97</v>
      </c>
      <c r="AA100" s="25"/>
      <c r="AB100" s="25" t="s">
        <v>97</v>
      </c>
      <c r="AC100" s="25"/>
      <c r="AD100" s="25" t="s">
        <v>97</v>
      </c>
      <c r="AE100" s="25"/>
      <c r="AF100" s="25" t="s">
        <v>97</v>
      </c>
      <c r="AG100" s="25"/>
      <c r="AH100" s="25"/>
      <c r="AI100" s="25" t="s">
        <v>97</v>
      </c>
      <c r="AJ100" s="25"/>
      <c r="AK100" s="25" t="s">
        <v>97</v>
      </c>
      <c r="AL100" s="25"/>
      <c r="AM100" s="25" t="s">
        <v>97</v>
      </c>
      <c r="AN100" s="25" t="s">
        <v>97</v>
      </c>
      <c r="AO100" s="25"/>
      <c r="AP100" s="25" t="s">
        <v>97</v>
      </c>
      <c r="AQ100" s="25" t="s">
        <v>97</v>
      </c>
      <c r="AR100" s="25" t="s">
        <v>97</v>
      </c>
      <c r="AS100" s="25"/>
      <c r="AT100" s="25" t="s">
        <v>97</v>
      </c>
      <c r="AU100" s="25" t="s">
        <v>97</v>
      </c>
      <c r="AV100" s="25"/>
      <c r="AW100" s="25" t="s">
        <v>97</v>
      </c>
      <c r="AX100" s="25"/>
      <c r="AY100" s="25" t="s">
        <v>97</v>
      </c>
      <c r="AZ100" s="25"/>
      <c r="BA100" s="25"/>
      <c r="BB100" s="25"/>
      <c r="BC100" s="25" t="s">
        <v>97</v>
      </c>
      <c r="BD100" s="25"/>
      <c r="BE100" s="25"/>
      <c r="BF100" s="25"/>
      <c r="BG100" s="25" t="s">
        <v>97</v>
      </c>
      <c r="BH100" s="25"/>
      <c r="BI100" s="25"/>
      <c r="BJ100" s="25" t="s">
        <v>97</v>
      </c>
      <c r="BK100" s="25" t="s">
        <v>97</v>
      </c>
      <c r="BL100" s="25"/>
      <c r="BM100" s="25"/>
      <c r="BN100" s="25"/>
      <c r="BO100" s="25"/>
      <c r="BP100" s="25" t="s">
        <v>97</v>
      </c>
      <c r="BQ100" s="25" t="s">
        <v>97</v>
      </c>
      <c r="BR100" s="25" t="s">
        <v>97</v>
      </c>
      <c r="BS100" s="25" t="s">
        <v>97</v>
      </c>
      <c r="BT100" s="25"/>
      <c r="BU100" s="25"/>
    </row>
    <row r="101" spans="1:73" x14ac:dyDescent="0.25">
      <c r="A101" s="23" t="s">
        <v>592</v>
      </c>
      <c r="B101" s="23" t="s">
        <v>587</v>
      </c>
      <c r="C101" s="24" t="s">
        <v>188</v>
      </c>
      <c r="D101" s="24" t="s">
        <v>593</v>
      </c>
      <c r="E101" s="24"/>
      <c r="F101" s="24"/>
      <c r="G101" s="13" t="str">
        <f>HYPERLINK("http://www.scotsdictionary.com/","http://www.scotsdictionary.com/")</f>
        <v>http://www.scotsdictionary.com/</v>
      </c>
      <c r="H101" s="24" t="s">
        <v>594</v>
      </c>
      <c r="I101" s="24"/>
      <c r="J101" s="23" t="s">
        <v>595</v>
      </c>
      <c r="K101" s="23" t="s">
        <v>123</v>
      </c>
      <c r="L101" s="25"/>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5" t="s">
        <v>97</v>
      </c>
      <c r="AV101" s="25"/>
      <c r="AW101" s="25"/>
      <c r="AX101" s="25"/>
      <c r="AY101" s="25" t="s">
        <v>97</v>
      </c>
      <c r="AZ101" s="25"/>
      <c r="BA101" s="25"/>
      <c r="BB101" s="25"/>
      <c r="BC101" s="25" t="s">
        <v>97</v>
      </c>
      <c r="BD101" s="25"/>
      <c r="BE101" s="25"/>
      <c r="BF101" s="25"/>
      <c r="BG101" s="25"/>
      <c r="BH101" s="25" t="s">
        <v>97</v>
      </c>
      <c r="BI101" s="25" t="s">
        <v>97</v>
      </c>
      <c r="BJ101" s="25"/>
      <c r="BK101" s="25" t="s">
        <v>97</v>
      </c>
      <c r="BL101" s="25"/>
      <c r="BM101" s="25"/>
      <c r="BN101" s="25"/>
      <c r="BO101" s="25"/>
      <c r="BP101" s="25" t="s">
        <v>97</v>
      </c>
      <c r="BQ101" s="25"/>
      <c r="BR101" s="25" t="s">
        <v>97</v>
      </c>
      <c r="BS101" s="25"/>
      <c r="BT101" s="25"/>
      <c r="BU101" s="25" t="s">
        <v>97</v>
      </c>
    </row>
    <row r="102" spans="1:73" x14ac:dyDescent="0.25">
      <c r="A102" s="24" t="s">
        <v>596</v>
      </c>
      <c r="B102" s="24" t="s">
        <v>597</v>
      </c>
      <c r="C102" s="24" t="s">
        <v>188</v>
      </c>
      <c r="D102" s="24" t="s">
        <v>598</v>
      </c>
      <c r="E102" s="24"/>
      <c r="F102" s="24"/>
      <c r="G102" s="13" t="str">
        <f>HYPERLINK("http://www.ceantar.org/Dicts/MB2/","http://www.ceantar.org/Dicts/MB2/")</f>
        <v>http://www.ceantar.org/Dicts/MB2/</v>
      </c>
      <c r="H102" s="24" t="s">
        <v>599</v>
      </c>
      <c r="I102" s="24" t="s">
        <v>600</v>
      </c>
      <c r="J102" s="24" t="s">
        <v>601</v>
      </c>
      <c r="K102" s="20" t="str">
        <f>HYPERLINK("http://www.smo.uhi.ac.uk/gaidhlig/faclair/macbain/macbain-ascii.txt","http://www.smo.uhi.ac.uk/gaidhlig/faclair/macbain/macbain-ascii.txt")</f>
        <v>http://www.smo.uhi.ac.uk/gaidhlig/faclair/macbain/macbain-ascii.txt</v>
      </c>
      <c r="L102" s="39"/>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39" t="s">
        <v>97</v>
      </c>
      <c r="AV102" s="39"/>
      <c r="AW102" s="39"/>
      <c r="AX102" s="39"/>
      <c r="AY102" s="39"/>
      <c r="AZ102" s="39" t="s">
        <v>97</v>
      </c>
      <c r="BA102" s="39"/>
      <c r="BB102" s="39"/>
      <c r="BC102" s="39"/>
      <c r="BD102" s="39"/>
      <c r="BE102" s="39" t="s">
        <v>511</v>
      </c>
      <c r="BF102" s="39" t="s">
        <v>97</v>
      </c>
      <c r="BG102" s="39"/>
      <c r="BH102" s="39"/>
      <c r="BI102" s="39"/>
      <c r="BJ102" s="39" t="s">
        <v>97</v>
      </c>
      <c r="BK102" s="39" t="s">
        <v>97</v>
      </c>
      <c r="BL102" s="39"/>
      <c r="BM102" s="39"/>
      <c r="BN102" s="39"/>
      <c r="BO102" s="39"/>
      <c r="BP102" s="39" t="s">
        <v>602</v>
      </c>
      <c r="BQ102" s="39" t="s">
        <v>602</v>
      </c>
      <c r="BR102" s="39"/>
      <c r="BS102" s="39"/>
      <c r="BT102" s="39"/>
      <c r="BU102" s="39" t="s">
        <v>97</v>
      </c>
    </row>
    <row r="103" spans="1:73" x14ac:dyDescent="0.25">
      <c r="A103" s="6" t="s">
        <v>88</v>
      </c>
      <c r="B103" s="8" t="s">
        <v>603</v>
      </c>
      <c r="C103" s="8" t="s">
        <v>604</v>
      </c>
      <c r="D103" s="8" t="s">
        <v>605</v>
      </c>
      <c r="E103" s="8" t="s">
        <v>606</v>
      </c>
      <c r="F103" s="8"/>
      <c r="G103" s="13" t="str">
        <f>HYPERLINK("http://www.srpskijezik.com/","http://www.srpskijezik.com/")</f>
        <v>http://www.srpskijezik.com/</v>
      </c>
      <c r="H103" s="8" t="s">
        <v>607</v>
      </c>
      <c r="I103" s="8" t="s">
        <v>608</v>
      </c>
      <c r="J103" s="6" t="s">
        <v>609</v>
      </c>
      <c r="K103" s="6" t="s">
        <v>427</v>
      </c>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2" t="s">
        <v>97</v>
      </c>
      <c r="AY103" s="2" t="s">
        <v>610</v>
      </c>
      <c r="BE103" s="2" t="s">
        <v>392</v>
      </c>
      <c r="BF103" s="2" t="s">
        <v>97</v>
      </c>
      <c r="BJ103" s="2" t="s">
        <v>97</v>
      </c>
      <c r="BK103" s="2" t="s">
        <v>97</v>
      </c>
      <c r="BQ103" s="2" t="s">
        <v>97</v>
      </c>
      <c r="BU103" s="2" t="s">
        <v>97</v>
      </c>
    </row>
    <row r="104" spans="1:73" x14ac:dyDescent="0.25">
      <c r="A104" s="23" t="s">
        <v>611</v>
      </c>
      <c r="B104" s="24" t="s">
        <v>612</v>
      </c>
      <c r="C104" s="24" t="s">
        <v>613</v>
      </c>
      <c r="D104" s="24" t="s">
        <v>614</v>
      </c>
      <c r="E104" s="24" t="s">
        <v>615</v>
      </c>
      <c r="F104" s="24" t="s">
        <v>616</v>
      </c>
      <c r="G104" s="13" t="str">
        <f>HYPERLINK("http://slovniky.juls.savba.sk/","http://slovniky.juls.savba.sk/")</f>
        <v>http://slovniky.juls.savba.sk/</v>
      </c>
      <c r="H104" s="24" t="s">
        <v>617</v>
      </c>
      <c r="I104" s="24" t="s">
        <v>618</v>
      </c>
      <c r="J104" s="23" t="s">
        <v>619</v>
      </c>
      <c r="K104" s="23" t="s">
        <v>185</v>
      </c>
      <c r="L104" s="25"/>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5" t="s">
        <v>97</v>
      </c>
      <c r="AV104" s="25"/>
      <c r="AW104" s="26"/>
      <c r="AX104" s="26"/>
      <c r="AY104" s="26"/>
      <c r="AZ104" s="26"/>
      <c r="BA104" s="26"/>
      <c r="BB104" s="26"/>
      <c r="BC104" s="26"/>
      <c r="BD104" s="26"/>
      <c r="BE104" s="26"/>
      <c r="BF104" s="25"/>
      <c r="BG104" s="25" t="s">
        <v>97</v>
      </c>
      <c r="BH104" s="25"/>
      <c r="BI104" s="25"/>
      <c r="BJ104" s="25" t="s">
        <v>97</v>
      </c>
      <c r="BK104" s="25" t="s">
        <v>97</v>
      </c>
      <c r="BL104" s="25"/>
      <c r="BM104" s="25"/>
      <c r="BN104" s="25"/>
      <c r="BO104" s="25"/>
      <c r="BP104" s="25"/>
      <c r="BQ104" s="25" t="s">
        <v>97</v>
      </c>
      <c r="BR104" s="25"/>
      <c r="BS104" s="25"/>
      <c r="BT104" s="25" t="s">
        <v>97</v>
      </c>
      <c r="BU104" s="25"/>
    </row>
    <row r="105" spans="1:73" x14ac:dyDescent="0.25">
      <c r="A105" s="23" t="s">
        <v>620</v>
      </c>
      <c r="B105" s="24" t="s">
        <v>621</v>
      </c>
      <c r="C105" s="24" t="s">
        <v>622</v>
      </c>
      <c r="D105" s="24" t="s">
        <v>623</v>
      </c>
      <c r="E105" s="24" t="s">
        <v>624</v>
      </c>
      <c r="F105" s="24" t="s">
        <v>625</v>
      </c>
      <c r="G105" s="13" t="str">
        <f t="shared" ref="G105:G106" si="2">HYPERLINK("http://www.fran.si/","www.fran.si")</f>
        <v>www.fran.si</v>
      </c>
      <c r="H105" s="24" t="s">
        <v>626</v>
      </c>
      <c r="I105" s="24" t="s">
        <v>627</v>
      </c>
      <c r="J105" s="23" t="s">
        <v>628</v>
      </c>
      <c r="K105" s="23" t="s">
        <v>123</v>
      </c>
      <c r="L105" s="25"/>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5" t="s">
        <v>97</v>
      </c>
      <c r="AV105" s="25"/>
      <c r="AW105" s="25"/>
      <c r="AX105" s="25"/>
      <c r="AY105" s="25" t="s">
        <v>97</v>
      </c>
      <c r="AZ105" s="25"/>
      <c r="BA105" s="25"/>
      <c r="BB105" s="25"/>
      <c r="BC105" s="25" t="s">
        <v>97</v>
      </c>
      <c r="BD105" s="25"/>
      <c r="BE105" s="25"/>
      <c r="BF105" s="25"/>
      <c r="BG105" s="25" t="s">
        <v>97</v>
      </c>
      <c r="BH105" s="25"/>
      <c r="BI105" s="25"/>
      <c r="BJ105" s="25" t="s">
        <v>97</v>
      </c>
      <c r="BK105" s="25" t="s">
        <v>97</v>
      </c>
      <c r="BL105" s="25"/>
      <c r="BM105" s="25"/>
      <c r="BN105" s="25"/>
      <c r="BO105" s="25"/>
      <c r="BP105" s="25"/>
      <c r="BQ105" s="25" t="s">
        <v>97</v>
      </c>
      <c r="BR105" s="25" t="s">
        <v>97</v>
      </c>
      <c r="BS105" s="25" t="s">
        <v>97</v>
      </c>
      <c r="BT105" s="25"/>
      <c r="BU105" s="25"/>
    </row>
    <row r="106" spans="1:73" x14ac:dyDescent="0.25">
      <c r="A106" s="23" t="s">
        <v>629</v>
      </c>
      <c r="B106" s="24" t="s">
        <v>621</v>
      </c>
      <c r="C106" s="24" t="s">
        <v>622</v>
      </c>
      <c r="D106" s="24" t="s">
        <v>630</v>
      </c>
      <c r="E106" s="24" t="s">
        <v>631</v>
      </c>
      <c r="F106" s="24"/>
      <c r="G106" s="13" t="str">
        <f t="shared" si="2"/>
        <v>www.fran.si</v>
      </c>
      <c r="H106" s="24" t="s">
        <v>626</v>
      </c>
      <c r="I106" s="24" t="s">
        <v>632</v>
      </c>
      <c r="J106" s="23" t="s">
        <v>628</v>
      </c>
      <c r="K106" s="23" t="s">
        <v>123</v>
      </c>
      <c r="L106" s="25"/>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5" t="s">
        <v>97</v>
      </c>
      <c r="AV106" s="25"/>
      <c r="AW106" s="25"/>
      <c r="AX106" s="25"/>
      <c r="AY106" s="25" t="s">
        <v>97</v>
      </c>
      <c r="AZ106" s="25"/>
      <c r="BA106" s="25"/>
      <c r="BB106" s="25"/>
      <c r="BC106" s="25" t="s">
        <v>97</v>
      </c>
      <c r="BD106" s="25"/>
      <c r="BE106" s="25"/>
      <c r="BF106" s="25"/>
      <c r="BG106" s="25" t="s">
        <v>97</v>
      </c>
      <c r="BH106" s="25"/>
      <c r="BI106" s="25"/>
      <c r="BJ106" s="25" t="s">
        <v>97</v>
      </c>
      <c r="BK106" s="25" t="s">
        <v>97</v>
      </c>
      <c r="BL106" s="25"/>
      <c r="BM106" s="25"/>
      <c r="BN106" s="25"/>
      <c r="BO106" s="25"/>
      <c r="BP106" s="25"/>
      <c r="BQ106" s="25" t="s">
        <v>97</v>
      </c>
      <c r="BR106" s="25" t="s">
        <v>97</v>
      </c>
      <c r="BS106" s="25" t="s">
        <v>97</v>
      </c>
      <c r="BT106" s="25"/>
      <c r="BU106" s="25"/>
    </row>
    <row r="107" spans="1:73" x14ac:dyDescent="0.25">
      <c r="A107" s="23" t="s">
        <v>633</v>
      </c>
      <c r="B107" s="45" t="s">
        <v>634</v>
      </c>
      <c r="C107" s="45" t="s">
        <v>90</v>
      </c>
      <c r="D107" s="45" t="s">
        <v>635</v>
      </c>
      <c r="E107" s="45" t="s">
        <v>636</v>
      </c>
      <c r="F107" s="45"/>
      <c r="G107" s="46" t="str">
        <f>HYPERLINK("http://www.dolnoserbski.de/","http://www.dolnoserbski.de/")</f>
        <v>http://www.dolnoserbski.de/</v>
      </c>
      <c r="H107" s="57" t="str">
        <f>HYPERLINK("http://www.serbski-institut.de/cms/de/22/Niedersorbische-Forschungen","Chóśebuska wótnožka Serbskego instituta")</f>
        <v>Chóśebuska wótnožka Serbskego instituta</v>
      </c>
      <c r="I107" s="45"/>
      <c r="J107" s="23" t="s">
        <v>637</v>
      </c>
      <c r="K107" s="23" t="s">
        <v>123</v>
      </c>
      <c r="L107" s="25"/>
      <c r="M107" s="25"/>
      <c r="N107" s="25" t="s">
        <v>97</v>
      </c>
      <c r="O107" s="25"/>
      <c r="P107" s="25"/>
      <c r="Q107" s="25" t="s">
        <v>97</v>
      </c>
      <c r="R107" s="25"/>
      <c r="S107" s="25"/>
      <c r="T107" s="25"/>
      <c r="U107" s="25"/>
      <c r="V107" s="25"/>
      <c r="W107" s="25" t="s">
        <v>97</v>
      </c>
      <c r="X107" s="25"/>
      <c r="Y107" s="25" t="s">
        <v>97</v>
      </c>
      <c r="Z107" s="25"/>
      <c r="AA107" s="25"/>
      <c r="AB107" s="25" t="s">
        <v>97</v>
      </c>
      <c r="AC107" s="25"/>
      <c r="AD107" s="25" t="s">
        <v>472</v>
      </c>
      <c r="AE107" s="25"/>
      <c r="AF107" s="25" t="s">
        <v>97</v>
      </c>
      <c r="AG107" s="25"/>
      <c r="AH107" s="25"/>
      <c r="AI107" s="25" t="s">
        <v>97</v>
      </c>
      <c r="AJ107" s="25" t="s">
        <v>97</v>
      </c>
      <c r="AK107" s="25" t="s">
        <v>97</v>
      </c>
      <c r="AL107" s="25"/>
      <c r="AM107" s="25"/>
      <c r="AN107" s="25" t="s">
        <v>97</v>
      </c>
      <c r="AO107" s="25" t="s">
        <v>97</v>
      </c>
      <c r="AP107" s="25"/>
      <c r="AQ107" s="25" t="s">
        <v>97</v>
      </c>
      <c r="AR107" s="25"/>
      <c r="AS107" s="25"/>
      <c r="AT107" s="25"/>
      <c r="AU107" s="25" t="s">
        <v>97</v>
      </c>
      <c r="AV107" s="25"/>
      <c r="AW107" s="25" t="s">
        <v>97</v>
      </c>
      <c r="AX107" s="25"/>
      <c r="AY107" s="25"/>
      <c r="AZ107" s="25" t="s">
        <v>97</v>
      </c>
      <c r="BA107" s="25"/>
      <c r="BB107" s="25"/>
      <c r="BC107" s="25" t="s">
        <v>97</v>
      </c>
      <c r="BD107" s="25"/>
      <c r="BE107" s="25"/>
      <c r="BF107" s="25"/>
      <c r="BG107" s="25" t="s">
        <v>638</v>
      </c>
      <c r="BH107" s="25"/>
      <c r="BI107" s="25"/>
      <c r="BJ107" s="25" t="s">
        <v>97</v>
      </c>
      <c r="BK107" s="25" t="s">
        <v>97</v>
      </c>
      <c r="BL107" s="25"/>
      <c r="BM107" s="25"/>
      <c r="BN107" s="25"/>
      <c r="BO107" s="25"/>
      <c r="BP107" s="25"/>
      <c r="BQ107" s="25" t="s">
        <v>97</v>
      </c>
      <c r="BR107" s="25"/>
      <c r="BS107" s="25"/>
      <c r="BT107" s="25" t="s">
        <v>97</v>
      </c>
      <c r="BU107" s="25"/>
    </row>
    <row r="108" spans="1:73" x14ac:dyDescent="0.25">
      <c r="A108" s="23" t="s">
        <v>639</v>
      </c>
      <c r="B108" s="45" t="s">
        <v>640</v>
      </c>
      <c r="C108" s="45" t="s">
        <v>205</v>
      </c>
      <c r="D108" s="45" t="s">
        <v>641</v>
      </c>
      <c r="E108" s="45" t="s">
        <v>642</v>
      </c>
      <c r="F108" s="45" t="s">
        <v>643</v>
      </c>
      <c r="G108" s="46" t="str">
        <f>HYPERLINK("http://www.rae.es/recursos/diccionarios/drae","www.rae.es/recursos/diccionarios/drae")</f>
        <v>www.rae.es/recursos/diccionarios/drae</v>
      </c>
      <c r="H108" s="45" t="s">
        <v>644</v>
      </c>
      <c r="I108" s="45"/>
      <c r="J108" s="23"/>
      <c r="K108" s="23" t="s">
        <v>185</v>
      </c>
      <c r="L108" s="25"/>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5" t="s">
        <v>97</v>
      </c>
      <c r="AV108" s="25"/>
      <c r="AW108" s="26"/>
      <c r="AX108" s="26"/>
      <c r="AY108" s="26"/>
      <c r="AZ108" s="26"/>
      <c r="BA108" s="26"/>
      <c r="BB108" s="26"/>
      <c r="BC108" s="26"/>
      <c r="BD108" s="26"/>
      <c r="BE108" s="26"/>
      <c r="BF108" s="25"/>
      <c r="BG108" s="25" t="s">
        <v>97</v>
      </c>
      <c r="BH108" s="25"/>
      <c r="BI108" s="25" t="s">
        <v>97</v>
      </c>
      <c r="BJ108" s="25"/>
      <c r="BK108" s="25" t="s">
        <v>97</v>
      </c>
      <c r="BL108" s="25"/>
      <c r="BM108" s="25"/>
      <c r="BN108" s="25"/>
      <c r="BO108" s="25"/>
      <c r="BP108" s="25"/>
      <c r="BQ108" s="25" t="s">
        <v>97</v>
      </c>
      <c r="BR108" s="25"/>
      <c r="BS108" s="25" t="s">
        <v>97</v>
      </c>
      <c r="BT108" s="25" t="s">
        <v>97</v>
      </c>
      <c r="BU108" s="25"/>
    </row>
    <row r="109" spans="1:73" x14ac:dyDescent="0.25">
      <c r="A109" s="23" t="s">
        <v>645</v>
      </c>
      <c r="B109" s="42" t="s">
        <v>646</v>
      </c>
      <c r="C109" s="45" t="s">
        <v>326</v>
      </c>
      <c r="D109" s="45" t="s">
        <v>647</v>
      </c>
      <c r="E109" s="45" t="s">
        <v>648</v>
      </c>
      <c r="F109" s="45"/>
      <c r="G109" s="31" t="s">
        <v>649</v>
      </c>
      <c r="H109" s="45" t="s">
        <v>650</v>
      </c>
      <c r="I109" s="45" t="s">
        <v>651</v>
      </c>
      <c r="J109" s="23"/>
      <c r="K109" s="23" t="s">
        <v>185</v>
      </c>
      <c r="L109" s="25"/>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5" t="s">
        <v>97</v>
      </c>
      <c r="AV109" s="25"/>
      <c r="AW109" s="26"/>
      <c r="AX109" s="26"/>
      <c r="AY109" s="26"/>
      <c r="AZ109" s="26"/>
      <c r="BA109" s="26"/>
      <c r="BB109" s="26"/>
      <c r="BC109" s="26"/>
      <c r="BD109" s="26"/>
      <c r="BE109" s="26"/>
      <c r="BF109" s="25"/>
      <c r="BG109" s="25" t="s">
        <v>97</v>
      </c>
      <c r="BH109" s="25"/>
      <c r="BI109" s="25" t="s">
        <v>97</v>
      </c>
      <c r="BJ109" s="25"/>
      <c r="BK109" s="25" t="s">
        <v>97</v>
      </c>
      <c r="BL109" s="25"/>
      <c r="BM109" s="25"/>
      <c r="BN109" s="25"/>
      <c r="BO109" s="25"/>
      <c r="BP109" s="25"/>
      <c r="BQ109" s="25" t="s">
        <v>97</v>
      </c>
      <c r="BR109" s="25"/>
      <c r="BS109" s="25"/>
      <c r="BT109" s="25" t="s">
        <v>97</v>
      </c>
      <c r="BU109" s="25"/>
    </row>
    <row r="110" spans="1:73" x14ac:dyDescent="0.25">
      <c r="A110" s="23" t="s">
        <v>652</v>
      </c>
      <c r="B110" s="42" t="s">
        <v>646</v>
      </c>
      <c r="C110" s="45" t="s">
        <v>653</v>
      </c>
      <c r="D110" s="45" t="s">
        <v>654</v>
      </c>
      <c r="E110" s="45" t="s">
        <v>655</v>
      </c>
      <c r="F110" s="45"/>
      <c r="G110" s="46" t="str">
        <f>HYPERLINK("http://runeberg.org/svetym/","http://runeberg.org/svetym/")</f>
        <v>http://runeberg.org/svetym/</v>
      </c>
      <c r="H110" s="45" t="s">
        <v>253</v>
      </c>
      <c r="I110" s="45" t="s">
        <v>656</v>
      </c>
      <c r="J110" s="23"/>
      <c r="K110" s="8" t="s">
        <v>96</v>
      </c>
      <c r="L110" s="25"/>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5" t="s">
        <v>97</v>
      </c>
      <c r="AV110" s="25"/>
      <c r="AW110" s="25"/>
      <c r="AX110" s="25"/>
      <c r="AY110" s="25" t="s">
        <v>97</v>
      </c>
      <c r="AZ110" s="25"/>
      <c r="BA110" s="25"/>
      <c r="BB110" s="25" t="s">
        <v>97</v>
      </c>
      <c r="BC110" s="25"/>
      <c r="BD110" s="25"/>
      <c r="BE110" s="25"/>
      <c r="BF110" s="25" t="s">
        <v>97</v>
      </c>
      <c r="BG110" s="25"/>
      <c r="BH110" s="25" t="s">
        <v>97</v>
      </c>
      <c r="BI110" s="25" t="s">
        <v>97</v>
      </c>
      <c r="BJ110" s="25"/>
      <c r="BK110" s="25" t="s">
        <v>97</v>
      </c>
      <c r="BL110" s="25"/>
      <c r="BM110" s="25"/>
      <c r="BN110" s="25"/>
      <c r="BO110" s="25" t="s">
        <v>97</v>
      </c>
      <c r="BP110" s="25"/>
      <c r="BQ110" s="25"/>
      <c r="BR110" s="25"/>
      <c r="BS110" s="25"/>
      <c r="BT110" s="25"/>
      <c r="BU110" s="25" t="s">
        <v>97</v>
      </c>
    </row>
    <row r="111" spans="1:73" x14ac:dyDescent="0.25">
      <c r="A111" s="24" t="s">
        <v>88</v>
      </c>
      <c r="B111" s="24" t="s">
        <v>646</v>
      </c>
      <c r="C111" s="24" t="s">
        <v>653</v>
      </c>
      <c r="D111" s="24" t="s">
        <v>657</v>
      </c>
      <c r="E111" s="24" t="s">
        <v>658</v>
      </c>
      <c r="F111" s="24" t="s">
        <v>659</v>
      </c>
      <c r="G111" s="22" t="s">
        <v>660</v>
      </c>
      <c r="H111" s="24" t="s">
        <v>661</v>
      </c>
      <c r="I111" s="24"/>
      <c r="J111" s="24" t="s">
        <v>662</v>
      </c>
      <c r="K111" s="20" t="str">
        <f>HYPERLINK("https://spraakbanken.gu.se/eng/resource/dalin","[CC BY] https://spraakbanken.gu.se/eng/resource/dalin")</f>
        <v>[CC BY] https://spraakbanken.gu.se/eng/resource/dalin</v>
      </c>
      <c r="L111" s="39"/>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39" t="s">
        <v>97</v>
      </c>
      <c r="AV111" s="39"/>
      <c r="AW111" s="39"/>
      <c r="AX111" s="39"/>
      <c r="AY111" s="39"/>
      <c r="AZ111" s="39" t="s">
        <v>97</v>
      </c>
      <c r="BA111" s="39"/>
      <c r="BB111" s="39"/>
      <c r="BC111" s="39" t="s">
        <v>97</v>
      </c>
      <c r="BD111" s="39"/>
      <c r="BE111" s="39"/>
      <c r="BF111" s="39"/>
      <c r="BG111" s="39" t="s">
        <v>97</v>
      </c>
      <c r="BH111" s="39"/>
      <c r="BI111" s="39"/>
      <c r="BJ111" s="39" t="s">
        <v>97</v>
      </c>
      <c r="BK111" s="39" t="s">
        <v>97</v>
      </c>
      <c r="BL111" s="39"/>
      <c r="BM111" s="39"/>
      <c r="BN111" s="39"/>
      <c r="BO111" s="39"/>
      <c r="BP111" s="39" t="s">
        <v>97</v>
      </c>
      <c r="BQ111" s="39" t="s">
        <v>97</v>
      </c>
      <c r="BR111" s="39" t="s">
        <v>97</v>
      </c>
      <c r="BS111" s="39"/>
      <c r="BT111" s="39"/>
      <c r="BU111" s="39" t="s">
        <v>97</v>
      </c>
    </row>
    <row r="112" spans="1:73" x14ac:dyDescent="0.25">
      <c r="A112" s="24" t="s">
        <v>88</v>
      </c>
      <c r="B112" s="24" t="s">
        <v>646</v>
      </c>
      <c r="C112" s="24" t="s">
        <v>653</v>
      </c>
      <c r="D112" s="24" t="s">
        <v>663</v>
      </c>
      <c r="E112" s="24" t="s">
        <v>664</v>
      </c>
      <c r="F112" s="24" t="s">
        <v>665</v>
      </c>
      <c r="G112" s="13" t="str">
        <f>HYPERLINK("http://spraakbanken.gu.se/swe/resurs/schlyter","http://spraakbanken.gu.se/swe/resurs/schlyter")</f>
        <v>http://spraakbanken.gu.se/swe/resurs/schlyter</v>
      </c>
      <c r="H112" s="24" t="s">
        <v>661</v>
      </c>
      <c r="I112" s="24"/>
      <c r="J112" s="24" t="s">
        <v>662</v>
      </c>
      <c r="K112" s="20" t="str">
        <f>HYPERLINK("https://spraakbanken.gu.se/eng/resource/schlyter","[CC BY]  https://spraakbanken.gu.se/eng/resource/schlyter")</f>
        <v>[CC BY]  https://spraakbanken.gu.se/eng/resource/schlyter</v>
      </c>
      <c r="L112" s="39"/>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39" t="s">
        <v>97</v>
      </c>
      <c r="AV112" s="39"/>
      <c r="AW112" s="39"/>
      <c r="AX112" s="39"/>
      <c r="AY112" s="39"/>
      <c r="AZ112" s="39" t="s">
        <v>97</v>
      </c>
      <c r="BA112" s="39"/>
      <c r="BB112" s="39"/>
      <c r="BC112" s="39" t="s">
        <v>97</v>
      </c>
      <c r="BD112" s="39"/>
      <c r="BE112" s="39"/>
      <c r="BF112" s="39"/>
      <c r="BG112" s="39" t="s">
        <v>97</v>
      </c>
      <c r="BH112" s="39"/>
      <c r="BI112" s="39"/>
      <c r="BJ112" s="39" t="s">
        <v>97</v>
      </c>
      <c r="BK112" s="39" t="s">
        <v>97</v>
      </c>
      <c r="BL112" s="39"/>
      <c r="BM112" s="39"/>
      <c r="BN112" s="39"/>
      <c r="BO112" s="39"/>
      <c r="BP112" s="39" t="s">
        <v>97</v>
      </c>
      <c r="BQ112" s="39" t="s">
        <v>97</v>
      </c>
      <c r="BR112" s="39" t="s">
        <v>97</v>
      </c>
      <c r="BS112" s="39"/>
      <c r="BT112" s="39"/>
      <c r="BU112" s="39" t="s">
        <v>97</v>
      </c>
    </row>
    <row r="113" spans="1:73" x14ac:dyDescent="0.25">
      <c r="A113" s="24" t="s">
        <v>88</v>
      </c>
      <c r="B113" s="24" t="s">
        <v>646</v>
      </c>
      <c r="C113" s="24" t="s">
        <v>653</v>
      </c>
      <c r="D113" s="24" t="s">
        <v>666</v>
      </c>
      <c r="E113" s="24" t="s">
        <v>667</v>
      </c>
      <c r="F113" s="24" t="s">
        <v>668</v>
      </c>
      <c r="G113" s="58" t="s">
        <v>669</v>
      </c>
      <c r="H113" s="59" t="s">
        <v>661</v>
      </c>
      <c r="I113" s="59"/>
      <c r="J113" s="24" t="s">
        <v>662</v>
      </c>
      <c r="K113" s="20" t="str">
        <f>HYPERLINK("https://spraakbanken.gu.se/eng/resource/soederwall","[CC BY]  https://spraakbanken.gu.se/eng/resource/soederwall")</f>
        <v>[CC BY]  https://spraakbanken.gu.se/eng/resource/soederwall</v>
      </c>
      <c r="L113" s="39"/>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39" t="s">
        <v>97</v>
      </c>
      <c r="AV113" s="39"/>
      <c r="AW113" s="39"/>
      <c r="AX113" s="39"/>
      <c r="AY113" s="39"/>
      <c r="AZ113" s="39" t="s">
        <v>97</v>
      </c>
      <c r="BA113" s="39"/>
      <c r="BB113" s="39"/>
      <c r="BC113" s="39" t="s">
        <v>97</v>
      </c>
      <c r="BD113" s="39"/>
      <c r="BE113" s="39"/>
      <c r="BF113" s="39"/>
      <c r="BG113" s="39" t="s">
        <v>97</v>
      </c>
      <c r="BH113" s="39"/>
      <c r="BI113" s="39"/>
      <c r="BJ113" s="39" t="s">
        <v>97</v>
      </c>
      <c r="BK113" s="39" t="s">
        <v>97</v>
      </c>
      <c r="BL113" s="39"/>
      <c r="BM113" s="39"/>
      <c r="BN113" s="39"/>
      <c r="BO113" s="39"/>
      <c r="BP113" s="39" t="s">
        <v>97</v>
      </c>
      <c r="BQ113" s="39" t="s">
        <v>97</v>
      </c>
      <c r="BR113" s="39" t="s">
        <v>97</v>
      </c>
      <c r="BS113" s="39"/>
      <c r="BT113" s="39"/>
      <c r="BU113" s="39" t="s">
        <v>97</v>
      </c>
    </row>
    <row r="114" spans="1:73" x14ac:dyDescent="0.25">
      <c r="A114" s="23" t="s">
        <v>88</v>
      </c>
      <c r="B114" s="45" t="s">
        <v>646</v>
      </c>
      <c r="C114" s="45" t="s">
        <v>653</v>
      </c>
      <c r="D114" s="45" t="s">
        <v>670</v>
      </c>
      <c r="E114" s="45" t="s">
        <v>671</v>
      </c>
      <c r="F114" s="45" t="s">
        <v>672</v>
      </c>
      <c r="G114" s="46" t="str">
        <f>HYPERLINK("http://g3.spraakdata.gu.se/saob/","http://g3.spraakdata.gu.se/saob/")</f>
        <v>http://g3.spraakdata.gu.se/saob/</v>
      </c>
      <c r="H114" s="45" t="s">
        <v>673</v>
      </c>
      <c r="I114" s="24" t="s">
        <v>674</v>
      </c>
      <c r="J114" s="23"/>
      <c r="K114" s="23" t="s">
        <v>123</v>
      </c>
      <c r="L114" s="25"/>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5" t="s">
        <v>97</v>
      </c>
      <c r="AV114" s="25"/>
      <c r="AW114" s="25"/>
      <c r="AX114" s="25"/>
      <c r="AY114" s="25"/>
      <c r="AZ114" s="25" t="s">
        <v>97</v>
      </c>
      <c r="BA114" s="25"/>
      <c r="BB114" s="25"/>
      <c r="BC114" s="25" t="s">
        <v>97</v>
      </c>
      <c r="BD114" s="25"/>
      <c r="BE114" s="25"/>
      <c r="BF114" s="25" t="s">
        <v>97</v>
      </c>
      <c r="BG114" s="25" t="s">
        <v>97</v>
      </c>
      <c r="BH114" s="25"/>
      <c r="BI114" s="25" t="s">
        <v>97</v>
      </c>
      <c r="BJ114" s="25"/>
      <c r="BK114" s="25" t="s">
        <v>97</v>
      </c>
      <c r="BL114" s="25"/>
      <c r="BM114" s="25"/>
      <c r="BN114" s="25"/>
      <c r="BO114" s="25"/>
      <c r="BP114" s="25"/>
      <c r="BQ114" s="25" t="s">
        <v>97</v>
      </c>
      <c r="BR114" s="25" t="s">
        <v>97</v>
      </c>
      <c r="BS114" s="25" t="s">
        <v>97</v>
      </c>
      <c r="BT114" s="25"/>
      <c r="BU114" s="25"/>
    </row>
    <row r="115" spans="1:73" x14ac:dyDescent="0.25">
      <c r="A115" s="23" t="s">
        <v>88</v>
      </c>
      <c r="B115" s="8" t="s">
        <v>646</v>
      </c>
      <c r="C115" s="8" t="s">
        <v>653</v>
      </c>
      <c r="D115" s="8" t="s">
        <v>675</v>
      </c>
      <c r="E115" s="8" t="s">
        <v>676</v>
      </c>
      <c r="F115" s="8" t="s">
        <v>677</v>
      </c>
      <c r="G115" s="60" t="s">
        <v>678</v>
      </c>
      <c r="H115" s="8" t="s">
        <v>679</v>
      </c>
      <c r="I115" s="61" t="s">
        <v>680</v>
      </c>
      <c r="J115" s="23" t="s">
        <v>681</v>
      </c>
      <c r="K115" s="23" t="s">
        <v>185</v>
      </c>
      <c r="L115" s="25"/>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5" t="s">
        <v>97</v>
      </c>
      <c r="AV115" s="25"/>
      <c r="AW115" s="25"/>
      <c r="AX115" s="25"/>
      <c r="AY115" s="25" t="s">
        <v>682</v>
      </c>
      <c r="AZ115" s="25"/>
      <c r="BA115" s="25"/>
      <c r="BB115" s="25"/>
      <c r="BC115" s="25" t="s">
        <v>97</v>
      </c>
      <c r="BD115" s="25"/>
      <c r="BE115" s="25"/>
      <c r="BF115" s="25"/>
      <c r="BG115" s="25"/>
      <c r="BH115" s="25" t="s">
        <v>97</v>
      </c>
      <c r="BI115" s="25"/>
      <c r="BJ115" s="25" t="s">
        <v>97</v>
      </c>
      <c r="BK115" s="25" t="s">
        <v>97</v>
      </c>
      <c r="BL115" s="25"/>
      <c r="BM115" s="25"/>
      <c r="BN115" s="25"/>
      <c r="BO115" s="25"/>
      <c r="BP115" s="25"/>
      <c r="BQ115" s="25" t="s">
        <v>97</v>
      </c>
      <c r="BR115" s="25"/>
      <c r="BS115" s="25"/>
      <c r="BT115" s="25" t="s">
        <v>97</v>
      </c>
      <c r="BU115" s="25"/>
    </row>
    <row r="116" spans="1:73" x14ac:dyDescent="0.25">
      <c r="A116" s="6" t="s">
        <v>683</v>
      </c>
      <c r="B116" s="44" t="s">
        <v>684</v>
      </c>
      <c r="C116" s="44" t="s">
        <v>188</v>
      </c>
      <c r="D116" s="44" t="s">
        <v>685</v>
      </c>
      <c r="E116" s="44" t="s">
        <v>686</v>
      </c>
      <c r="F116" s="44" t="s">
        <v>687</v>
      </c>
      <c r="G116" s="29" t="str">
        <f>HYPERLINK("http://geiriadur.ac.uk/gpc/gpc.html","http://geiriadur.ac.uk/gpc/gpc.html")</f>
        <v>http://geiriadur.ac.uk/gpc/gpc.html</v>
      </c>
      <c r="H116" s="44" t="s">
        <v>688</v>
      </c>
      <c r="I116" s="44" t="s">
        <v>689</v>
      </c>
      <c r="J116" s="6" t="s">
        <v>690</v>
      </c>
      <c r="K116" s="6" t="s">
        <v>123</v>
      </c>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2" t="s">
        <v>97</v>
      </c>
      <c r="AZ116" s="2" t="s">
        <v>97</v>
      </c>
      <c r="BC116" s="2" t="s">
        <v>97</v>
      </c>
      <c r="BG116" s="2" t="s">
        <v>97</v>
      </c>
      <c r="BJ116" s="2" t="s">
        <v>97</v>
      </c>
      <c r="BK116" s="2" t="s">
        <v>97</v>
      </c>
      <c r="BP116" s="2" t="s">
        <v>97</v>
      </c>
      <c r="BQ116" s="2" t="s">
        <v>97</v>
      </c>
      <c r="BR116" s="2" t="s">
        <v>97</v>
      </c>
      <c r="BS116" s="2" t="s">
        <v>97</v>
      </c>
      <c r="BT116" s="2" t="s">
        <v>97</v>
      </c>
    </row>
    <row r="117" spans="1:73" x14ac:dyDescent="0.25">
      <c r="A117" s="6" t="s">
        <v>691</v>
      </c>
      <c r="B117" s="44" t="s">
        <v>684</v>
      </c>
      <c r="C117" s="44" t="s">
        <v>188</v>
      </c>
      <c r="D117" s="44" t="s">
        <v>692</v>
      </c>
      <c r="E117" s="44" t="s">
        <v>693</v>
      </c>
      <c r="F117" s="44"/>
      <c r="G117" s="29" t="str">
        <f>HYPERLINK("http://www.geiriaduracademi.org/","http://www.geiriaduracademi.org/")</f>
        <v>http://www.geiriaduracademi.org/</v>
      </c>
      <c r="H117" s="44" t="s">
        <v>694</v>
      </c>
      <c r="I117" s="44" t="s">
        <v>695</v>
      </c>
      <c r="J117" s="6" t="s">
        <v>696</v>
      </c>
      <c r="K117" s="6" t="s">
        <v>123</v>
      </c>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2" t="s">
        <v>97</v>
      </c>
      <c r="AW117" s="2" t="s">
        <v>97</v>
      </c>
      <c r="BC117" s="2" t="s">
        <v>97</v>
      </c>
      <c r="BG117" s="2" t="s">
        <v>97</v>
      </c>
      <c r="BI117" s="2" t="s">
        <v>97</v>
      </c>
      <c r="BK117" s="2" t="s">
        <v>97</v>
      </c>
      <c r="BQ117" s="2" t="s">
        <v>97</v>
      </c>
      <c r="BR117" s="2" t="s">
        <v>97</v>
      </c>
      <c r="BS117" s="2" t="s">
        <v>97</v>
      </c>
    </row>
    <row r="118" spans="1:73" x14ac:dyDescent="0.25">
      <c r="A118" s="6"/>
      <c r="D118" s="2"/>
      <c r="G118" s="5"/>
      <c r="J118" s="6"/>
      <c r="K118" s="6"/>
    </row>
    <row r="119" spans="1:73" x14ac:dyDescent="0.25">
      <c r="A119" s="6"/>
      <c r="B119" s="1" t="s">
        <v>697</v>
      </c>
      <c r="D119" s="2"/>
      <c r="G119" s="5"/>
      <c r="J119" s="6"/>
      <c r="K119" s="6"/>
    </row>
    <row r="120" spans="1:73" x14ac:dyDescent="0.25">
      <c r="A120" s="6"/>
      <c r="B120" s="44" t="s">
        <v>698</v>
      </c>
      <c r="C120" s="44" t="s">
        <v>205</v>
      </c>
      <c r="D120" s="44" t="s">
        <v>699</v>
      </c>
      <c r="E120" s="44" t="s">
        <v>700</v>
      </c>
      <c r="F120" s="44" t="s">
        <v>701</v>
      </c>
      <c r="G120" s="29" t="str">
        <f>HYPERLINK("http://www.academiadelallingua.com/diccionariu/index.php","http://www.academiadelallingua.com/diccionariu/index.php")</f>
        <v>http://www.academiadelallingua.com/diccionariu/index.php</v>
      </c>
      <c r="H120" s="44" t="s">
        <v>702</v>
      </c>
      <c r="I120" s="44"/>
      <c r="J120" s="6"/>
      <c r="K120" s="23"/>
    </row>
    <row r="121" spans="1:73" x14ac:dyDescent="0.25">
      <c r="A121" s="6" t="s">
        <v>703</v>
      </c>
      <c r="B121" s="44" t="s">
        <v>212</v>
      </c>
      <c r="C121" s="44" t="s">
        <v>213</v>
      </c>
      <c r="D121" s="44" t="s">
        <v>704</v>
      </c>
      <c r="E121" s="44" t="s">
        <v>705</v>
      </c>
      <c r="F121" s="44" t="s">
        <v>706</v>
      </c>
      <c r="G121" s="62" t="str">
        <f>HYPERLINK("http://ibl.bas.bg/rbe/","http://ibl.bas.bg/rbe/")</f>
        <v>http://ibl.bas.bg/rbe/</v>
      </c>
      <c r="H121" s="44" t="s">
        <v>217</v>
      </c>
      <c r="I121" s="44" t="s">
        <v>707</v>
      </c>
      <c r="J121" s="6"/>
      <c r="K121" s="6"/>
    </row>
    <row r="122" spans="1:73" x14ac:dyDescent="0.25">
      <c r="A122" s="6"/>
      <c r="B122" s="8" t="s">
        <v>89</v>
      </c>
      <c r="C122" s="8" t="s">
        <v>708</v>
      </c>
      <c r="D122" s="8" t="s">
        <v>709</v>
      </c>
      <c r="E122" s="8"/>
      <c r="F122" s="8" t="s">
        <v>710</v>
      </c>
      <c r="G122" s="13" t="str">
        <f>HYPERLINK("http://hw.oeaw.ac.at/wboe/31206.xml?frames=yes","http://hw.oeaw.ac.at/wboe/31206.xml?frames=yes")</f>
        <v>http://hw.oeaw.ac.at/wboe/31206.xml?frames=yes</v>
      </c>
      <c r="H122" s="8" t="s">
        <v>711</v>
      </c>
      <c r="I122" s="8"/>
      <c r="J122" s="6"/>
      <c r="K122" s="23"/>
    </row>
    <row r="123" spans="1:73" x14ac:dyDescent="0.25">
      <c r="A123" s="6"/>
      <c r="B123" s="8" t="s">
        <v>89</v>
      </c>
      <c r="C123" s="8" t="s">
        <v>90</v>
      </c>
      <c r="D123" s="8" t="s">
        <v>712</v>
      </c>
      <c r="E123" s="8" t="s">
        <v>713</v>
      </c>
      <c r="F123" s="8" t="s">
        <v>714</v>
      </c>
      <c r="G123" s="13" t="str">
        <f>HYPERLINK("http://www.uni-goettingen.de/de/118878.html","http://www.uni-goettingen.de/de/118878.html")</f>
        <v>http://www.uni-goettingen.de/de/118878.html</v>
      </c>
      <c r="H123" s="8" t="s">
        <v>715</v>
      </c>
      <c r="I123" s="8"/>
      <c r="J123" s="6"/>
      <c r="K123" s="23"/>
    </row>
    <row r="124" spans="1:73" x14ac:dyDescent="0.25">
      <c r="A124" s="6"/>
      <c r="B124" s="47" t="s">
        <v>445</v>
      </c>
      <c r="C124" s="47" t="s">
        <v>446</v>
      </c>
      <c r="D124" s="47" t="s">
        <v>716</v>
      </c>
      <c r="E124" s="47"/>
      <c r="F124" s="47" t="s">
        <v>717</v>
      </c>
      <c r="G124" s="31" t="str">
        <f>HYPERLINK("http://woerterbuchnetz.de/cgi-bin/WBNetz/wbgui_py?sigle=LEI&amp;lemid=YA00001&amp;mode=Vernetzung&amp;hitlist=&amp;patternlist=&amp;mainmode=","http://woerterbuchnetz.de/cgi-bin/WBNetz/wbgui_py?sigle=LEI&amp;lemid=YA00001&amp;mode=Vernetzung&amp;hitlist=&amp;patternlist=&amp;mainmode=")</f>
        <v>http://woerterbuchnetz.de/cgi-bin/WBNetz/wbgui_py?sigle=LEI&amp;lemid=YA00001&amp;mode=Vernetzung&amp;hitlist=&amp;patternlist=&amp;mainmode=</v>
      </c>
      <c r="H124" s="47"/>
      <c r="I124" s="47"/>
      <c r="J124" s="6" t="s">
        <v>139</v>
      </c>
      <c r="K124" s="23"/>
    </row>
    <row r="125" spans="1:73" ht="60" customHeight="1" x14ac:dyDescent="0.25">
      <c r="A125" s="6"/>
      <c r="B125" s="63" t="s">
        <v>478</v>
      </c>
      <c r="C125" s="63" t="s">
        <v>188</v>
      </c>
      <c r="D125" s="63" t="s">
        <v>718</v>
      </c>
      <c r="E125" s="63"/>
      <c r="F125" s="63" t="s">
        <v>719</v>
      </c>
      <c r="G125" s="64" t="str">
        <f>HYPERLINK("http://www.dmlbs.ox.ac.uk/","http://www.dmlbs.ox.ac.uk/")</f>
        <v>http://www.dmlbs.ox.ac.uk/</v>
      </c>
      <c r="H125" s="63" t="s">
        <v>720</v>
      </c>
      <c r="I125" s="63" t="s">
        <v>721</v>
      </c>
      <c r="J125" s="6"/>
      <c r="K125" s="23"/>
    </row>
    <row r="126" spans="1:73" x14ac:dyDescent="0.25">
      <c r="A126" s="6" t="s">
        <v>722</v>
      </c>
      <c r="B126" s="47" t="s">
        <v>723</v>
      </c>
      <c r="C126" s="47" t="s">
        <v>724</v>
      </c>
      <c r="D126" s="47" t="s">
        <v>725</v>
      </c>
      <c r="E126" s="47" t="s">
        <v>726</v>
      </c>
      <c r="F126" s="47" t="s">
        <v>727</v>
      </c>
      <c r="G126" s="46" t="str">
        <f>HYPERLINK("http://www.tezaurs.lv/mev/","http://www.tezaurs.lv/mev/")</f>
        <v>http://www.tezaurs.lv/mev/</v>
      </c>
      <c r="H126" s="47" t="s">
        <v>728</v>
      </c>
      <c r="I126" s="47" t="s">
        <v>729</v>
      </c>
      <c r="J126" s="6" t="s">
        <v>730</v>
      </c>
      <c r="K126" s="23" t="s">
        <v>123</v>
      </c>
    </row>
    <row r="127" spans="1:73" x14ac:dyDescent="0.25">
      <c r="A127" s="6" t="s">
        <v>731</v>
      </c>
      <c r="B127" s="8" t="s">
        <v>517</v>
      </c>
      <c r="C127" s="8" t="s">
        <v>518</v>
      </c>
      <c r="D127" s="8" t="s">
        <v>732</v>
      </c>
      <c r="E127" s="8" t="s">
        <v>733</v>
      </c>
      <c r="F127" s="8" t="s">
        <v>734</v>
      </c>
      <c r="G127" s="31" t="str">
        <f>HYPERLINK("http://no2014.uio.no/perl/ordbok/no2014.cgi","http://no2014.uio.no/perl/ordbok/no2014.cgi")</f>
        <v>http://no2014.uio.no/perl/ordbok/no2014.cgi</v>
      </c>
      <c r="H127" s="8" t="s">
        <v>735</v>
      </c>
      <c r="I127" s="8" t="s">
        <v>736</v>
      </c>
      <c r="J127" s="6"/>
      <c r="K127" s="6"/>
    </row>
    <row r="128" spans="1:73" x14ac:dyDescent="0.25">
      <c r="A128" s="6" t="s">
        <v>737</v>
      </c>
      <c r="B128" s="47" t="s">
        <v>738</v>
      </c>
      <c r="C128" s="47" t="s">
        <v>739</v>
      </c>
      <c r="D128" s="47" t="s">
        <v>740</v>
      </c>
      <c r="E128" s="47" t="s">
        <v>741</v>
      </c>
      <c r="F128" s="47"/>
      <c r="G128" s="46" t="str">
        <f>HYPERLINK("http://houaiss.uol.com.br/","http://houaiss.uol.com.br/")</f>
        <v>http://houaiss.uol.com.br/</v>
      </c>
      <c r="H128" s="47" t="s">
        <v>742</v>
      </c>
      <c r="I128" s="47"/>
      <c r="J128" s="6"/>
      <c r="K128" s="23"/>
    </row>
    <row r="129" spans="1:73" x14ac:dyDescent="0.25">
      <c r="A129" s="6" t="s">
        <v>743</v>
      </c>
      <c r="B129" s="47" t="s">
        <v>744</v>
      </c>
      <c r="C129" s="47" t="s">
        <v>745</v>
      </c>
      <c r="D129" s="63" t="s">
        <v>746</v>
      </c>
      <c r="E129" s="47" t="s">
        <v>747</v>
      </c>
      <c r="F129" s="47" t="s">
        <v>748</v>
      </c>
      <c r="G129" s="46" t="str">
        <f>HYPERLINK("http://www.btslovar.ru/","http://www.btslovar.ru/")</f>
        <v>http://www.btslovar.ru/</v>
      </c>
      <c r="H129" s="47" t="s">
        <v>749</v>
      </c>
      <c r="I129" s="47" t="s">
        <v>750</v>
      </c>
      <c r="J129" s="6"/>
      <c r="K129" s="23"/>
    </row>
    <row r="130" spans="1:73" x14ac:dyDescent="0.25">
      <c r="A130" s="6"/>
      <c r="B130" s="8" t="s">
        <v>603</v>
      </c>
      <c r="C130" s="8" t="s">
        <v>604</v>
      </c>
      <c r="D130" s="8" t="s">
        <v>751</v>
      </c>
      <c r="E130" s="8" t="s">
        <v>752</v>
      </c>
      <c r="F130" s="8"/>
      <c r="G130" s="13" t="str">
        <f>HYPERLINK("http://www.srpskijezik.com/","http://www.srpskijezik.com/")</f>
        <v>http://www.srpskijezik.com/</v>
      </c>
      <c r="H130" s="8" t="s">
        <v>753</v>
      </c>
      <c r="I130" s="8"/>
      <c r="J130" s="6"/>
      <c r="K130" s="23"/>
    </row>
    <row r="131" spans="1:73" x14ac:dyDescent="0.25">
      <c r="A131" s="6"/>
      <c r="B131" s="47" t="s">
        <v>603</v>
      </c>
      <c r="C131" s="47" t="s">
        <v>604</v>
      </c>
      <c r="D131" s="47"/>
      <c r="E131" s="47" t="s">
        <v>754</v>
      </c>
      <c r="F131" s="47"/>
      <c r="G131" s="46" t="str">
        <f>HYPERLINK("http://www.srpskijezik.com/Home/Index","http://www.srpskijezik.com/Home/Index")</f>
        <v>http://www.srpskijezik.com/Home/Index</v>
      </c>
      <c r="H131" s="47" t="s">
        <v>755</v>
      </c>
      <c r="I131" s="47"/>
      <c r="J131" s="6"/>
      <c r="K131" s="23"/>
    </row>
    <row r="132" spans="1:73" x14ac:dyDescent="0.25">
      <c r="A132" s="6" t="s">
        <v>756</v>
      </c>
      <c r="B132" s="47" t="s">
        <v>640</v>
      </c>
      <c r="C132" s="47" t="s">
        <v>205</v>
      </c>
      <c r="D132" s="47" t="s">
        <v>757</v>
      </c>
      <c r="E132" s="47" t="s">
        <v>758</v>
      </c>
      <c r="F132" s="47" t="s">
        <v>759</v>
      </c>
      <c r="G132" s="46" t="str">
        <f>HYPERLINK("http://buscon.rae.es/ntlle/SrvltGUILoginNtlle","http://buscon.rae.es/ntlle/SrvltGUILoginNtlle")</f>
        <v>http://buscon.rae.es/ntlle/SrvltGUILoginNtlle</v>
      </c>
      <c r="H132" s="47" t="s">
        <v>644</v>
      </c>
      <c r="I132" s="47"/>
      <c r="J132" s="6"/>
      <c r="K132" s="23"/>
    </row>
    <row r="133" spans="1:73" x14ac:dyDescent="0.25">
      <c r="A133" s="6" t="s">
        <v>760</v>
      </c>
      <c r="B133" s="44" t="s">
        <v>646</v>
      </c>
      <c r="C133" s="44" t="s">
        <v>653</v>
      </c>
      <c r="D133" s="44" t="s">
        <v>761</v>
      </c>
      <c r="E133" s="44" t="s">
        <v>762</v>
      </c>
      <c r="F133" s="44" t="s">
        <v>763</v>
      </c>
      <c r="G133" s="29" t="str">
        <f>HYPERLINK("http://svenska.gu.se/forskning/li/projekt/so","http://svenska.gu.se/forskning/li/projekt/so")</f>
        <v>http://svenska.gu.se/forskning/li/projekt/so</v>
      </c>
      <c r="H133" s="44" t="s">
        <v>679</v>
      </c>
      <c r="I133" s="65"/>
      <c r="J133" s="6"/>
      <c r="K133" s="6"/>
    </row>
    <row r="134" spans="1:73" x14ac:dyDescent="0.25">
      <c r="A134" s="23" t="s">
        <v>764</v>
      </c>
      <c r="B134" s="45" t="s">
        <v>765</v>
      </c>
      <c r="C134" s="45" t="s">
        <v>766</v>
      </c>
      <c r="D134" s="45" t="s">
        <v>767</v>
      </c>
      <c r="E134" s="45" t="s">
        <v>768</v>
      </c>
      <c r="F134" s="45" t="s">
        <v>769</v>
      </c>
      <c r="G134" s="46" t="str">
        <f>HYPERLINK("http://www.lkz.lt/startas.htm","http://www.lkz.lt/startas.htm")</f>
        <v>http://www.lkz.lt/startas.htm</v>
      </c>
      <c r="H134" s="45" t="s">
        <v>770</v>
      </c>
      <c r="I134" s="45"/>
      <c r="J134" s="23" t="s">
        <v>771</v>
      </c>
      <c r="K134" s="23"/>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row>
    <row r="135" spans="1:73" x14ac:dyDescent="0.25">
      <c r="A135" s="23" t="s">
        <v>88</v>
      </c>
      <c r="B135" s="45" t="s">
        <v>772</v>
      </c>
      <c r="C135" s="45" t="s">
        <v>90</v>
      </c>
      <c r="D135" s="45" t="s">
        <v>773</v>
      </c>
      <c r="E135" s="45"/>
      <c r="F135" s="45" t="s">
        <v>774</v>
      </c>
      <c r="G135" s="46" t="str">
        <f>HYPERLINK("http://www.thesaurus.badw.de/english/","http://www.thesaurus.badw.de/english/")</f>
        <v>http://www.thesaurus.badw.de/english/</v>
      </c>
      <c r="H135" s="45" t="s">
        <v>775</v>
      </c>
      <c r="I135" s="45" t="s">
        <v>776</v>
      </c>
      <c r="J135" s="23" t="s">
        <v>777</v>
      </c>
      <c r="K135" s="23"/>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row>
    <row r="136" spans="1:73" x14ac:dyDescent="0.25">
      <c r="A136" s="6"/>
      <c r="B136" s="8"/>
      <c r="C136" s="8"/>
      <c r="D136" s="8"/>
      <c r="E136" s="8"/>
      <c r="F136" s="8"/>
      <c r="G136" s="60"/>
      <c r="H136" s="8"/>
      <c r="I136" s="61"/>
      <c r="J136" s="6"/>
      <c r="K136" s="6"/>
    </row>
    <row r="137" spans="1:73" x14ac:dyDescent="0.25">
      <c r="A137" s="6"/>
      <c r="D137" s="2"/>
      <c r="G137" s="5"/>
      <c r="J137" s="6"/>
      <c r="K137" s="6"/>
    </row>
    <row r="138" spans="1:73" x14ac:dyDescent="0.25">
      <c r="D138" s="2"/>
    </row>
    <row r="139" spans="1:73" x14ac:dyDescent="0.25">
      <c r="D139" s="2"/>
    </row>
    <row r="140" spans="1:73" x14ac:dyDescent="0.25">
      <c r="D140" s="2"/>
    </row>
    <row r="141" spans="1:73" x14ac:dyDescent="0.25">
      <c r="D141" s="2"/>
    </row>
    <row r="142" spans="1:73" x14ac:dyDescent="0.25">
      <c r="D142" s="2"/>
    </row>
    <row r="143" spans="1:73" x14ac:dyDescent="0.25">
      <c r="D143" s="2"/>
    </row>
    <row r="144" spans="1:73" x14ac:dyDescent="0.25">
      <c r="D144" s="2"/>
    </row>
    <row r="145" spans="4:4" x14ac:dyDescent="0.25">
      <c r="D145" s="2"/>
    </row>
    <row r="146" spans="4:4" x14ac:dyDescent="0.25">
      <c r="D146" s="2"/>
    </row>
    <row r="147" spans="4:4" x14ac:dyDescent="0.25">
      <c r="D147" s="2"/>
    </row>
    <row r="148" spans="4:4" x14ac:dyDescent="0.25">
      <c r="D148" s="2"/>
    </row>
    <row r="149" spans="4:4" x14ac:dyDescent="0.25">
      <c r="D149" s="2"/>
    </row>
    <row r="150" spans="4:4" x14ac:dyDescent="0.25">
      <c r="D150" s="2"/>
    </row>
    <row r="151" spans="4:4" x14ac:dyDescent="0.25">
      <c r="D151" s="2"/>
    </row>
    <row r="152" spans="4:4" x14ac:dyDescent="0.25">
      <c r="D152" s="2"/>
    </row>
    <row r="153" spans="4:4" x14ac:dyDescent="0.25">
      <c r="D153" s="2"/>
    </row>
    <row r="154" spans="4:4" x14ac:dyDescent="0.25">
      <c r="D154" s="2"/>
    </row>
    <row r="155" spans="4:4" x14ac:dyDescent="0.25">
      <c r="D155" s="2"/>
    </row>
    <row r="156" spans="4:4" x14ac:dyDescent="0.25">
      <c r="D156" s="2"/>
    </row>
    <row r="157" spans="4:4" x14ac:dyDescent="0.25">
      <c r="D157" s="2"/>
    </row>
    <row r="158" spans="4:4" x14ac:dyDescent="0.25">
      <c r="D158" s="2"/>
    </row>
    <row r="159" spans="4:4" x14ac:dyDescent="0.25">
      <c r="D159" s="2"/>
    </row>
    <row r="160" spans="4:4" x14ac:dyDescent="0.25">
      <c r="D160" s="2"/>
    </row>
    <row r="161" spans="4:4" x14ac:dyDescent="0.25">
      <c r="D161" s="2"/>
    </row>
    <row r="162" spans="4:4" x14ac:dyDescent="0.25">
      <c r="D162" s="2"/>
    </row>
    <row r="163" spans="4:4" x14ac:dyDescent="0.25">
      <c r="D163" s="2"/>
    </row>
    <row r="164" spans="4:4" x14ac:dyDescent="0.25">
      <c r="D164" s="2"/>
    </row>
    <row r="165" spans="4:4" x14ac:dyDescent="0.25">
      <c r="D165" s="2"/>
    </row>
    <row r="166" spans="4:4" x14ac:dyDescent="0.25">
      <c r="D166" s="2"/>
    </row>
    <row r="167" spans="4:4" x14ac:dyDescent="0.25">
      <c r="D167" s="2"/>
    </row>
    <row r="168" spans="4:4" x14ac:dyDescent="0.25">
      <c r="D168" s="2"/>
    </row>
    <row r="169" spans="4:4" x14ac:dyDescent="0.25">
      <c r="D169" s="2"/>
    </row>
    <row r="170" spans="4:4" x14ac:dyDescent="0.25">
      <c r="D170" s="2"/>
    </row>
    <row r="171" spans="4:4" x14ac:dyDescent="0.25">
      <c r="D171" s="2"/>
    </row>
    <row r="172" spans="4:4" x14ac:dyDescent="0.25">
      <c r="D172" s="2"/>
    </row>
    <row r="173" spans="4:4" x14ac:dyDescent="0.25">
      <c r="D173" s="2"/>
    </row>
    <row r="174" spans="4:4" x14ac:dyDescent="0.25">
      <c r="D174" s="2"/>
    </row>
    <row r="175" spans="4:4" x14ac:dyDescent="0.25">
      <c r="D175" s="2"/>
    </row>
    <row r="176" spans="4:4" x14ac:dyDescent="0.25">
      <c r="D176" s="2"/>
    </row>
    <row r="177" spans="4:4" x14ac:dyDescent="0.25">
      <c r="D177" s="2"/>
    </row>
    <row r="178" spans="4:4" x14ac:dyDescent="0.25">
      <c r="D178" s="2"/>
    </row>
    <row r="179" spans="4:4" x14ac:dyDescent="0.25">
      <c r="D179" s="2"/>
    </row>
    <row r="180" spans="4:4" x14ac:dyDescent="0.25">
      <c r="D180" s="2"/>
    </row>
    <row r="181" spans="4:4" x14ac:dyDescent="0.25">
      <c r="D181" s="2"/>
    </row>
    <row r="182" spans="4:4" x14ac:dyDescent="0.25">
      <c r="D182" s="2"/>
    </row>
    <row r="183" spans="4:4" x14ac:dyDescent="0.25">
      <c r="D183" s="2"/>
    </row>
    <row r="184" spans="4:4" x14ac:dyDescent="0.25">
      <c r="D184" s="2"/>
    </row>
    <row r="185" spans="4:4" x14ac:dyDescent="0.25">
      <c r="D185" s="2"/>
    </row>
    <row r="186" spans="4:4" x14ac:dyDescent="0.25">
      <c r="D186" s="2"/>
    </row>
    <row r="187" spans="4:4" x14ac:dyDescent="0.25">
      <c r="D187" s="2"/>
    </row>
    <row r="188" spans="4:4" x14ac:dyDescent="0.25">
      <c r="D188" s="2"/>
    </row>
    <row r="189" spans="4:4" x14ac:dyDescent="0.25">
      <c r="D189" s="2"/>
    </row>
    <row r="190" spans="4:4" x14ac:dyDescent="0.25">
      <c r="D190" s="2"/>
    </row>
    <row r="191" spans="4:4" x14ac:dyDescent="0.25">
      <c r="D191" s="2"/>
    </row>
    <row r="192" spans="4:4" x14ac:dyDescent="0.25">
      <c r="D192" s="2"/>
    </row>
    <row r="193" spans="4:4" x14ac:dyDescent="0.25">
      <c r="D193" s="2"/>
    </row>
    <row r="194" spans="4:4" x14ac:dyDescent="0.25">
      <c r="D194" s="2"/>
    </row>
    <row r="195" spans="4:4" x14ac:dyDescent="0.25">
      <c r="D195" s="2"/>
    </row>
    <row r="196" spans="4:4" x14ac:dyDescent="0.25">
      <c r="D196" s="2"/>
    </row>
    <row r="197" spans="4:4" x14ac:dyDescent="0.25">
      <c r="D197" s="2"/>
    </row>
    <row r="198" spans="4:4" x14ac:dyDescent="0.25">
      <c r="D198" s="2"/>
    </row>
    <row r="199" spans="4:4" x14ac:dyDescent="0.25">
      <c r="D199" s="2"/>
    </row>
    <row r="200" spans="4:4" x14ac:dyDescent="0.25">
      <c r="D200" s="2"/>
    </row>
    <row r="201" spans="4:4" x14ac:dyDescent="0.25">
      <c r="D201" s="2"/>
    </row>
    <row r="202" spans="4:4" x14ac:dyDescent="0.25">
      <c r="D202" s="2"/>
    </row>
    <row r="203" spans="4:4" x14ac:dyDescent="0.25">
      <c r="D203" s="2"/>
    </row>
    <row r="204" spans="4:4" x14ac:dyDescent="0.25">
      <c r="D204" s="2"/>
    </row>
    <row r="205" spans="4:4" x14ac:dyDescent="0.25">
      <c r="D205" s="2"/>
    </row>
    <row r="206" spans="4:4" x14ac:dyDescent="0.25">
      <c r="D206" s="2"/>
    </row>
    <row r="207" spans="4:4" x14ac:dyDescent="0.25">
      <c r="D207" s="2"/>
    </row>
    <row r="208" spans="4:4" x14ac:dyDescent="0.25">
      <c r="D208" s="2"/>
    </row>
    <row r="209" spans="4:4" x14ac:dyDescent="0.25">
      <c r="D209" s="2"/>
    </row>
    <row r="210" spans="4:4" x14ac:dyDescent="0.25">
      <c r="D210" s="2"/>
    </row>
    <row r="211" spans="4:4" x14ac:dyDescent="0.25">
      <c r="D211" s="2"/>
    </row>
    <row r="212" spans="4:4" x14ac:dyDescent="0.25">
      <c r="D212" s="2"/>
    </row>
    <row r="213" spans="4:4" x14ac:dyDescent="0.25">
      <c r="D213" s="2"/>
    </row>
    <row r="214" spans="4:4" x14ac:dyDescent="0.25">
      <c r="D214" s="2"/>
    </row>
    <row r="215" spans="4:4" x14ac:dyDescent="0.25">
      <c r="D215" s="2"/>
    </row>
    <row r="216" spans="4:4" x14ac:dyDescent="0.25">
      <c r="D216" s="2"/>
    </row>
    <row r="217" spans="4:4" x14ac:dyDescent="0.25">
      <c r="D217" s="2"/>
    </row>
    <row r="218" spans="4:4" x14ac:dyDescent="0.25">
      <c r="D218" s="2"/>
    </row>
    <row r="219" spans="4:4" x14ac:dyDescent="0.25">
      <c r="D219" s="2"/>
    </row>
    <row r="220" spans="4:4" x14ac:dyDescent="0.25">
      <c r="D220" s="2"/>
    </row>
    <row r="221" spans="4:4" x14ac:dyDescent="0.25">
      <c r="D221" s="2"/>
    </row>
    <row r="222" spans="4:4" x14ac:dyDescent="0.25">
      <c r="D222" s="2"/>
    </row>
    <row r="223" spans="4:4" x14ac:dyDescent="0.25">
      <c r="D223" s="2"/>
    </row>
    <row r="224" spans="4:4" x14ac:dyDescent="0.25">
      <c r="D224" s="2"/>
    </row>
    <row r="225" spans="4:4" x14ac:dyDescent="0.25">
      <c r="D225" s="2"/>
    </row>
    <row r="226" spans="4:4" x14ac:dyDescent="0.25">
      <c r="D226" s="2"/>
    </row>
    <row r="227" spans="4:4" x14ac:dyDescent="0.25">
      <c r="D227" s="2"/>
    </row>
    <row r="228" spans="4:4" x14ac:dyDescent="0.25">
      <c r="D228" s="2"/>
    </row>
    <row r="229" spans="4:4" x14ac:dyDescent="0.25">
      <c r="D229" s="2"/>
    </row>
    <row r="230" spans="4:4" x14ac:dyDescent="0.25">
      <c r="D230" s="2"/>
    </row>
    <row r="231" spans="4:4" x14ac:dyDescent="0.25">
      <c r="D231" s="2"/>
    </row>
    <row r="232" spans="4:4" x14ac:dyDescent="0.25">
      <c r="D232" s="2"/>
    </row>
    <row r="233" spans="4:4" x14ac:dyDescent="0.25">
      <c r="D233" s="2"/>
    </row>
    <row r="234" spans="4:4" x14ac:dyDescent="0.25">
      <c r="D234" s="2"/>
    </row>
    <row r="235" spans="4:4" x14ac:dyDescent="0.25">
      <c r="D235" s="2"/>
    </row>
    <row r="236" spans="4:4" x14ac:dyDescent="0.25">
      <c r="D236" s="2"/>
    </row>
    <row r="237" spans="4:4" x14ac:dyDescent="0.25">
      <c r="D237" s="2"/>
    </row>
    <row r="238" spans="4:4" x14ac:dyDescent="0.25">
      <c r="D238" s="2"/>
    </row>
    <row r="239" spans="4:4" x14ac:dyDescent="0.25">
      <c r="D239" s="2"/>
    </row>
    <row r="240" spans="4:4" x14ac:dyDescent="0.25">
      <c r="D240" s="2"/>
    </row>
    <row r="241" spans="4:4" x14ac:dyDescent="0.25">
      <c r="D241" s="2"/>
    </row>
    <row r="242" spans="4:4" x14ac:dyDescent="0.25">
      <c r="D242" s="2"/>
    </row>
    <row r="243" spans="4:4" x14ac:dyDescent="0.25">
      <c r="D243" s="2"/>
    </row>
    <row r="244" spans="4:4" x14ac:dyDescent="0.25">
      <c r="D244" s="2"/>
    </row>
    <row r="245" spans="4:4" x14ac:dyDescent="0.25">
      <c r="D245" s="2"/>
    </row>
    <row r="246" spans="4:4" x14ac:dyDescent="0.25">
      <c r="D246" s="2"/>
    </row>
    <row r="247" spans="4:4" x14ac:dyDescent="0.25">
      <c r="D247" s="2"/>
    </row>
    <row r="248" spans="4:4" x14ac:dyDescent="0.25">
      <c r="D248" s="2"/>
    </row>
    <row r="249" spans="4:4" x14ac:dyDescent="0.25">
      <c r="D249" s="2"/>
    </row>
    <row r="250" spans="4:4" x14ac:dyDescent="0.25">
      <c r="D250" s="2"/>
    </row>
    <row r="251" spans="4:4" x14ac:dyDescent="0.25">
      <c r="D251" s="2"/>
    </row>
    <row r="252" spans="4:4" x14ac:dyDescent="0.25">
      <c r="D252" s="2"/>
    </row>
    <row r="253" spans="4:4" x14ac:dyDescent="0.25">
      <c r="D253" s="2"/>
    </row>
    <row r="254" spans="4:4" x14ac:dyDescent="0.25">
      <c r="D254" s="2"/>
    </row>
    <row r="255" spans="4:4" x14ac:dyDescent="0.25">
      <c r="D255" s="2"/>
    </row>
    <row r="256" spans="4:4" x14ac:dyDescent="0.25">
      <c r="D256" s="2"/>
    </row>
    <row r="257" spans="4:4" x14ac:dyDescent="0.25">
      <c r="D257" s="2"/>
    </row>
    <row r="258" spans="4:4" x14ac:dyDescent="0.25">
      <c r="D258" s="2"/>
    </row>
    <row r="259" spans="4:4" x14ac:dyDescent="0.25">
      <c r="D259" s="2"/>
    </row>
    <row r="260" spans="4:4" x14ac:dyDescent="0.25">
      <c r="D260" s="2"/>
    </row>
    <row r="261" spans="4:4" x14ac:dyDescent="0.25">
      <c r="D261" s="2"/>
    </row>
    <row r="262" spans="4:4" x14ac:dyDescent="0.25">
      <c r="D262" s="2"/>
    </row>
    <row r="263" spans="4:4" x14ac:dyDescent="0.25">
      <c r="D263" s="2"/>
    </row>
    <row r="264" spans="4:4" x14ac:dyDescent="0.25">
      <c r="D264" s="2"/>
    </row>
    <row r="265" spans="4:4" x14ac:dyDescent="0.25">
      <c r="D265" s="2"/>
    </row>
    <row r="266" spans="4:4" x14ac:dyDescent="0.25">
      <c r="D266" s="2"/>
    </row>
    <row r="267" spans="4:4" x14ac:dyDescent="0.25">
      <c r="D267" s="2"/>
    </row>
    <row r="268" spans="4:4" x14ac:dyDescent="0.25">
      <c r="D268" s="2"/>
    </row>
    <row r="269" spans="4:4" x14ac:dyDescent="0.25">
      <c r="D269" s="2"/>
    </row>
    <row r="270" spans="4:4" x14ac:dyDescent="0.25">
      <c r="D270" s="2"/>
    </row>
    <row r="271" spans="4:4" x14ac:dyDescent="0.25">
      <c r="D271" s="2"/>
    </row>
    <row r="272" spans="4:4" x14ac:dyDescent="0.25">
      <c r="D272" s="2"/>
    </row>
    <row r="273" spans="4:4" x14ac:dyDescent="0.25">
      <c r="D273" s="2"/>
    </row>
    <row r="274" spans="4:4" x14ac:dyDescent="0.25">
      <c r="D274" s="2"/>
    </row>
    <row r="275" spans="4:4" x14ac:dyDescent="0.25">
      <c r="D275" s="2"/>
    </row>
    <row r="276" spans="4:4" x14ac:dyDescent="0.25">
      <c r="D276" s="2"/>
    </row>
    <row r="277" spans="4:4" x14ac:dyDescent="0.25">
      <c r="D277" s="2"/>
    </row>
    <row r="278" spans="4:4" x14ac:dyDescent="0.25">
      <c r="D278" s="2"/>
    </row>
    <row r="279" spans="4:4" x14ac:dyDescent="0.25">
      <c r="D279" s="2"/>
    </row>
    <row r="280" spans="4:4" x14ac:dyDescent="0.25">
      <c r="D280" s="2"/>
    </row>
    <row r="281" spans="4:4" x14ac:dyDescent="0.25">
      <c r="D281" s="2"/>
    </row>
    <row r="282" spans="4:4" x14ac:dyDescent="0.25">
      <c r="D282" s="2"/>
    </row>
    <row r="283" spans="4:4" x14ac:dyDescent="0.25">
      <c r="D283" s="2"/>
    </row>
    <row r="284" spans="4:4" x14ac:dyDescent="0.25">
      <c r="D284" s="2"/>
    </row>
    <row r="285" spans="4:4" x14ac:dyDescent="0.25">
      <c r="D285" s="2"/>
    </row>
    <row r="286" spans="4:4" x14ac:dyDescent="0.25">
      <c r="D286" s="2"/>
    </row>
    <row r="287" spans="4:4" x14ac:dyDescent="0.25">
      <c r="D287" s="2"/>
    </row>
    <row r="288" spans="4:4" x14ac:dyDescent="0.25">
      <c r="D288" s="2"/>
    </row>
    <row r="289" spans="4:4" x14ac:dyDescent="0.25">
      <c r="D289" s="2"/>
    </row>
    <row r="290" spans="4:4" x14ac:dyDescent="0.25">
      <c r="D290" s="2"/>
    </row>
    <row r="291" spans="4:4" x14ac:dyDescent="0.25">
      <c r="D291" s="2"/>
    </row>
    <row r="292" spans="4:4" x14ac:dyDescent="0.25">
      <c r="D292" s="2"/>
    </row>
    <row r="293" spans="4:4" x14ac:dyDescent="0.25">
      <c r="D293" s="2"/>
    </row>
    <row r="294" spans="4:4" x14ac:dyDescent="0.25">
      <c r="D294" s="2"/>
    </row>
    <row r="295" spans="4:4" x14ac:dyDescent="0.25">
      <c r="D295" s="2"/>
    </row>
    <row r="296" spans="4:4" x14ac:dyDescent="0.25">
      <c r="D296" s="2"/>
    </row>
    <row r="297" spans="4:4" x14ac:dyDescent="0.25">
      <c r="D297" s="2"/>
    </row>
    <row r="298" spans="4:4" x14ac:dyDescent="0.25">
      <c r="D298" s="2"/>
    </row>
    <row r="299" spans="4:4" x14ac:dyDescent="0.25">
      <c r="D299" s="2"/>
    </row>
    <row r="300" spans="4:4" x14ac:dyDescent="0.25">
      <c r="D300" s="2"/>
    </row>
    <row r="301" spans="4:4" x14ac:dyDescent="0.25">
      <c r="D301" s="2"/>
    </row>
    <row r="302" spans="4:4" x14ac:dyDescent="0.25">
      <c r="D302" s="2"/>
    </row>
    <row r="303" spans="4:4" x14ac:dyDescent="0.25">
      <c r="D303" s="2"/>
    </row>
    <row r="304" spans="4:4" x14ac:dyDescent="0.25">
      <c r="D304" s="2"/>
    </row>
    <row r="305" spans="4:4" x14ac:dyDescent="0.25">
      <c r="D305" s="2"/>
    </row>
    <row r="306" spans="4:4" x14ac:dyDescent="0.25">
      <c r="D306" s="2"/>
    </row>
    <row r="307" spans="4:4" x14ac:dyDescent="0.25">
      <c r="D307" s="2"/>
    </row>
    <row r="308" spans="4:4" x14ac:dyDescent="0.25">
      <c r="D308" s="2"/>
    </row>
    <row r="309" spans="4:4" x14ac:dyDescent="0.25">
      <c r="D309" s="2"/>
    </row>
    <row r="310" spans="4:4" x14ac:dyDescent="0.25">
      <c r="D310" s="2"/>
    </row>
    <row r="311" spans="4:4" x14ac:dyDescent="0.25">
      <c r="D311" s="2"/>
    </row>
    <row r="312" spans="4:4" x14ac:dyDescent="0.25">
      <c r="D312" s="2"/>
    </row>
    <row r="313" spans="4:4" x14ac:dyDescent="0.25">
      <c r="D313" s="2"/>
    </row>
    <row r="314" spans="4:4" x14ac:dyDescent="0.25">
      <c r="D314" s="2"/>
    </row>
    <row r="315" spans="4:4" x14ac:dyDescent="0.25">
      <c r="D315" s="2"/>
    </row>
    <row r="316" spans="4:4" x14ac:dyDescent="0.25">
      <c r="D316" s="2"/>
    </row>
    <row r="317" spans="4:4" x14ac:dyDescent="0.25">
      <c r="D317" s="2"/>
    </row>
    <row r="318" spans="4:4" x14ac:dyDescent="0.25">
      <c r="D318" s="2"/>
    </row>
    <row r="319" spans="4:4" x14ac:dyDescent="0.25">
      <c r="D319" s="2"/>
    </row>
    <row r="320" spans="4:4" x14ac:dyDescent="0.25">
      <c r="D320" s="2"/>
    </row>
    <row r="321" spans="4:4" x14ac:dyDescent="0.25">
      <c r="D321" s="2"/>
    </row>
    <row r="322" spans="4:4" x14ac:dyDescent="0.25">
      <c r="D322" s="2"/>
    </row>
    <row r="323" spans="4:4" x14ac:dyDescent="0.25">
      <c r="D323" s="2"/>
    </row>
    <row r="324" spans="4:4" x14ac:dyDescent="0.25">
      <c r="D324" s="2"/>
    </row>
    <row r="325" spans="4:4" x14ac:dyDescent="0.25">
      <c r="D325" s="2"/>
    </row>
    <row r="326" spans="4:4" x14ac:dyDescent="0.25">
      <c r="D326" s="2"/>
    </row>
    <row r="327" spans="4:4" x14ac:dyDescent="0.25">
      <c r="D327" s="2"/>
    </row>
    <row r="328" spans="4:4" x14ac:dyDescent="0.25">
      <c r="D328" s="2"/>
    </row>
    <row r="329" spans="4:4" x14ac:dyDescent="0.25">
      <c r="D329" s="2"/>
    </row>
    <row r="330" spans="4:4" x14ac:dyDescent="0.25">
      <c r="D330" s="2"/>
    </row>
    <row r="331" spans="4:4" x14ac:dyDescent="0.25">
      <c r="D331" s="2"/>
    </row>
    <row r="332" spans="4:4" x14ac:dyDescent="0.25">
      <c r="D332" s="2"/>
    </row>
    <row r="333" spans="4:4" x14ac:dyDescent="0.25">
      <c r="D333" s="2"/>
    </row>
    <row r="334" spans="4:4" x14ac:dyDescent="0.25">
      <c r="D334" s="2"/>
    </row>
    <row r="335" spans="4:4" x14ac:dyDescent="0.25">
      <c r="D335" s="2"/>
    </row>
    <row r="336" spans="4:4" x14ac:dyDescent="0.25">
      <c r="D336" s="2"/>
    </row>
    <row r="337" spans="4:4" x14ac:dyDescent="0.25">
      <c r="D337" s="2"/>
    </row>
    <row r="338" spans="4:4" x14ac:dyDescent="0.25">
      <c r="D338" s="2"/>
    </row>
    <row r="339" spans="4:4" x14ac:dyDescent="0.25">
      <c r="D339" s="2"/>
    </row>
    <row r="340" spans="4:4" x14ac:dyDescent="0.25">
      <c r="D340" s="2"/>
    </row>
    <row r="341" spans="4:4" x14ac:dyDescent="0.25">
      <c r="D341" s="2"/>
    </row>
    <row r="342" spans="4:4" x14ac:dyDescent="0.25">
      <c r="D342" s="2"/>
    </row>
    <row r="343" spans="4:4" x14ac:dyDescent="0.25">
      <c r="D343" s="2"/>
    </row>
    <row r="344" spans="4:4" x14ac:dyDescent="0.25">
      <c r="D344" s="2"/>
    </row>
    <row r="345" spans="4:4" x14ac:dyDescent="0.25">
      <c r="D345" s="2"/>
    </row>
    <row r="346" spans="4:4" x14ac:dyDescent="0.25">
      <c r="D346" s="2"/>
    </row>
    <row r="347" spans="4:4" x14ac:dyDescent="0.25">
      <c r="D347" s="2"/>
    </row>
    <row r="348" spans="4:4" x14ac:dyDescent="0.25">
      <c r="D348" s="2"/>
    </row>
    <row r="349" spans="4:4" x14ac:dyDescent="0.25">
      <c r="D349" s="2"/>
    </row>
    <row r="350" spans="4:4" x14ac:dyDescent="0.25">
      <c r="D350" s="2"/>
    </row>
    <row r="351" spans="4:4" x14ac:dyDescent="0.25">
      <c r="D351" s="2"/>
    </row>
    <row r="352" spans="4:4" x14ac:dyDescent="0.25">
      <c r="D352" s="2"/>
    </row>
    <row r="353" spans="4:4" x14ac:dyDescent="0.25">
      <c r="D353" s="2"/>
    </row>
    <row r="354" spans="4:4" x14ac:dyDescent="0.25">
      <c r="D354" s="2"/>
    </row>
    <row r="355" spans="4:4" x14ac:dyDescent="0.25">
      <c r="D355" s="2"/>
    </row>
    <row r="356" spans="4:4" x14ac:dyDescent="0.25">
      <c r="D356" s="2"/>
    </row>
    <row r="357" spans="4:4" x14ac:dyDescent="0.25">
      <c r="D357" s="2"/>
    </row>
    <row r="358" spans="4:4" x14ac:dyDescent="0.25">
      <c r="D358" s="2"/>
    </row>
    <row r="359" spans="4:4" x14ac:dyDescent="0.25">
      <c r="D359" s="2"/>
    </row>
    <row r="360" spans="4:4" x14ac:dyDescent="0.25">
      <c r="D360" s="2"/>
    </row>
    <row r="361" spans="4:4" x14ac:dyDescent="0.25">
      <c r="D361" s="2"/>
    </row>
    <row r="362" spans="4:4" x14ac:dyDescent="0.25">
      <c r="D362" s="2"/>
    </row>
    <row r="363" spans="4:4" x14ac:dyDescent="0.25">
      <c r="D363" s="2"/>
    </row>
    <row r="364" spans="4:4" x14ac:dyDescent="0.25">
      <c r="D364" s="2"/>
    </row>
    <row r="365" spans="4:4" x14ac:dyDescent="0.25">
      <c r="D365" s="2"/>
    </row>
    <row r="366" spans="4:4" x14ac:dyDescent="0.25">
      <c r="D366" s="2"/>
    </row>
    <row r="367" spans="4:4" x14ac:dyDescent="0.25">
      <c r="D367" s="2"/>
    </row>
    <row r="368" spans="4:4" x14ac:dyDescent="0.25">
      <c r="D368" s="2"/>
    </row>
    <row r="369" spans="4:4" x14ac:dyDescent="0.25">
      <c r="D369" s="2"/>
    </row>
    <row r="370" spans="4:4" x14ac:dyDescent="0.25">
      <c r="D370" s="2"/>
    </row>
    <row r="371" spans="4:4" x14ac:dyDescent="0.25">
      <c r="D371" s="2"/>
    </row>
    <row r="372" spans="4:4" x14ac:dyDescent="0.25">
      <c r="D372" s="2"/>
    </row>
    <row r="373" spans="4:4" x14ac:dyDescent="0.25">
      <c r="D373" s="2"/>
    </row>
    <row r="374" spans="4:4" x14ac:dyDescent="0.25">
      <c r="D374" s="2"/>
    </row>
    <row r="375" spans="4:4" x14ac:dyDescent="0.25">
      <c r="D375" s="2"/>
    </row>
    <row r="376" spans="4:4" x14ac:dyDescent="0.25">
      <c r="D376" s="2"/>
    </row>
    <row r="377" spans="4:4" x14ac:dyDescent="0.25">
      <c r="D377" s="2"/>
    </row>
    <row r="378" spans="4:4" x14ac:dyDescent="0.25">
      <c r="D378" s="2"/>
    </row>
    <row r="379" spans="4:4" x14ac:dyDescent="0.25">
      <c r="D379" s="2"/>
    </row>
    <row r="380" spans="4:4" x14ac:dyDescent="0.25">
      <c r="D380" s="2"/>
    </row>
    <row r="381" spans="4:4" x14ac:dyDescent="0.25">
      <c r="D381" s="2"/>
    </row>
    <row r="382" spans="4:4" x14ac:dyDescent="0.25">
      <c r="D382" s="2"/>
    </row>
    <row r="383" spans="4:4" x14ac:dyDescent="0.25">
      <c r="D383" s="2"/>
    </row>
    <row r="384" spans="4:4" x14ac:dyDescent="0.25">
      <c r="D384" s="2"/>
    </row>
    <row r="385" spans="4:4" x14ac:dyDescent="0.25">
      <c r="D385" s="2"/>
    </row>
    <row r="386" spans="4:4" x14ac:dyDescent="0.25">
      <c r="D386" s="2"/>
    </row>
    <row r="387" spans="4:4" x14ac:dyDescent="0.25">
      <c r="D387" s="2"/>
    </row>
    <row r="388" spans="4:4" x14ac:dyDescent="0.25">
      <c r="D388" s="2"/>
    </row>
    <row r="389" spans="4:4" x14ac:dyDescent="0.25">
      <c r="D389" s="2"/>
    </row>
    <row r="390" spans="4:4" x14ac:dyDescent="0.25">
      <c r="D390" s="2"/>
    </row>
    <row r="391" spans="4:4" x14ac:dyDescent="0.25">
      <c r="D391" s="2"/>
    </row>
    <row r="392" spans="4:4" x14ac:dyDescent="0.25">
      <c r="D392" s="2"/>
    </row>
    <row r="393" spans="4:4" x14ac:dyDescent="0.25">
      <c r="D393" s="2"/>
    </row>
    <row r="394" spans="4:4" x14ac:dyDescent="0.25">
      <c r="D394" s="2"/>
    </row>
    <row r="395" spans="4:4" x14ac:dyDescent="0.25">
      <c r="D395" s="2"/>
    </row>
    <row r="396" spans="4:4" x14ac:dyDescent="0.25">
      <c r="D396" s="2"/>
    </row>
    <row r="397" spans="4:4" x14ac:dyDescent="0.25">
      <c r="D397" s="2"/>
    </row>
    <row r="398" spans="4:4" x14ac:dyDescent="0.25">
      <c r="D398" s="2"/>
    </row>
    <row r="399" spans="4:4" x14ac:dyDescent="0.25">
      <c r="D399" s="2"/>
    </row>
    <row r="400" spans="4:4" x14ac:dyDescent="0.25">
      <c r="D400" s="2"/>
    </row>
    <row r="401" spans="4:4" x14ac:dyDescent="0.25">
      <c r="D401" s="2"/>
    </row>
    <row r="402" spans="4:4" x14ac:dyDescent="0.25">
      <c r="D402" s="2"/>
    </row>
    <row r="403" spans="4:4" x14ac:dyDescent="0.25">
      <c r="D403" s="2"/>
    </row>
    <row r="404" spans="4:4" x14ac:dyDescent="0.25">
      <c r="D404" s="2"/>
    </row>
    <row r="405" spans="4:4" x14ac:dyDescent="0.25">
      <c r="D405" s="2"/>
    </row>
    <row r="406" spans="4:4" x14ac:dyDescent="0.25">
      <c r="D406" s="2"/>
    </row>
    <row r="407" spans="4:4" x14ac:dyDescent="0.25">
      <c r="D407" s="2"/>
    </row>
    <row r="408" spans="4:4" x14ac:dyDescent="0.25">
      <c r="D408" s="2"/>
    </row>
    <row r="409" spans="4:4" x14ac:dyDescent="0.25">
      <c r="D409" s="2"/>
    </row>
    <row r="410" spans="4:4" x14ac:dyDescent="0.25">
      <c r="D410" s="2"/>
    </row>
    <row r="411" spans="4:4" x14ac:dyDescent="0.25">
      <c r="D411" s="2"/>
    </row>
    <row r="412" spans="4:4" x14ac:dyDescent="0.25">
      <c r="D412" s="2"/>
    </row>
    <row r="413" spans="4:4" x14ac:dyDescent="0.25">
      <c r="D413" s="2"/>
    </row>
    <row r="414" spans="4:4" x14ac:dyDescent="0.25">
      <c r="D414" s="2"/>
    </row>
    <row r="415" spans="4:4" x14ac:dyDescent="0.25">
      <c r="D415" s="2"/>
    </row>
    <row r="416" spans="4:4" x14ac:dyDescent="0.25">
      <c r="D416" s="2"/>
    </row>
    <row r="417" spans="4:4" x14ac:dyDescent="0.25">
      <c r="D417" s="2"/>
    </row>
    <row r="418" spans="4:4" x14ac:dyDescent="0.25">
      <c r="D418" s="2"/>
    </row>
    <row r="419" spans="4:4" x14ac:dyDescent="0.25">
      <c r="D419" s="2"/>
    </row>
    <row r="420" spans="4:4" x14ac:dyDescent="0.25">
      <c r="D420" s="2"/>
    </row>
    <row r="421" spans="4:4" x14ac:dyDescent="0.25">
      <c r="D421" s="2"/>
    </row>
    <row r="422" spans="4:4" x14ac:dyDescent="0.25">
      <c r="D422" s="2"/>
    </row>
    <row r="423" spans="4:4" x14ac:dyDescent="0.25">
      <c r="D423" s="2"/>
    </row>
    <row r="424" spans="4:4" x14ac:dyDescent="0.25">
      <c r="D424" s="2"/>
    </row>
    <row r="425" spans="4:4" x14ac:dyDescent="0.25">
      <c r="D425" s="2"/>
    </row>
    <row r="426" spans="4:4" x14ac:dyDescent="0.25">
      <c r="D426" s="2"/>
    </row>
    <row r="427" spans="4:4" x14ac:dyDescent="0.25">
      <c r="D427" s="2"/>
    </row>
    <row r="428" spans="4:4" x14ac:dyDescent="0.25">
      <c r="D428" s="2"/>
    </row>
    <row r="429" spans="4:4" x14ac:dyDescent="0.25">
      <c r="D429" s="2"/>
    </row>
    <row r="430" spans="4:4" x14ac:dyDescent="0.25">
      <c r="D430" s="2"/>
    </row>
    <row r="431" spans="4:4" x14ac:dyDescent="0.25">
      <c r="D431" s="2"/>
    </row>
    <row r="432" spans="4:4" x14ac:dyDescent="0.25">
      <c r="D432" s="2"/>
    </row>
    <row r="433" spans="4:4" x14ac:dyDescent="0.25">
      <c r="D433" s="2"/>
    </row>
    <row r="434" spans="4:4" x14ac:dyDescent="0.25">
      <c r="D434" s="2"/>
    </row>
    <row r="435" spans="4:4" x14ac:dyDescent="0.25">
      <c r="D435" s="2"/>
    </row>
    <row r="436" spans="4:4" x14ac:dyDescent="0.25">
      <c r="D436" s="2"/>
    </row>
    <row r="437" spans="4:4" x14ac:dyDescent="0.25">
      <c r="D437" s="2"/>
    </row>
    <row r="438" spans="4:4" x14ac:dyDescent="0.25">
      <c r="D438" s="2"/>
    </row>
    <row r="439" spans="4:4" x14ac:dyDescent="0.25">
      <c r="D439" s="2"/>
    </row>
    <row r="440" spans="4:4" x14ac:dyDescent="0.25">
      <c r="D440" s="2"/>
    </row>
    <row r="441" spans="4:4" x14ac:dyDescent="0.25">
      <c r="D441" s="2"/>
    </row>
    <row r="442" spans="4:4" x14ac:dyDescent="0.25">
      <c r="D442" s="2"/>
    </row>
    <row r="443" spans="4:4" x14ac:dyDescent="0.25">
      <c r="D443" s="2"/>
    </row>
    <row r="444" spans="4:4" x14ac:dyDescent="0.25">
      <c r="D444" s="2"/>
    </row>
    <row r="445" spans="4:4" x14ac:dyDescent="0.25">
      <c r="D445" s="2"/>
    </row>
    <row r="446" spans="4:4" x14ac:dyDescent="0.25">
      <c r="D446" s="2"/>
    </row>
    <row r="447" spans="4:4" x14ac:dyDescent="0.25">
      <c r="D447" s="2"/>
    </row>
    <row r="448" spans="4:4" x14ac:dyDescent="0.25">
      <c r="D448" s="2"/>
    </row>
    <row r="449" spans="4:4" x14ac:dyDescent="0.25">
      <c r="D449" s="2"/>
    </row>
    <row r="450" spans="4:4" x14ac:dyDescent="0.25">
      <c r="D450" s="2"/>
    </row>
    <row r="451" spans="4:4" x14ac:dyDescent="0.25">
      <c r="D451" s="2"/>
    </row>
    <row r="452" spans="4:4" x14ac:dyDescent="0.25">
      <c r="D452" s="2"/>
    </row>
    <row r="453" spans="4:4" x14ac:dyDescent="0.25">
      <c r="D453" s="2"/>
    </row>
    <row r="454" spans="4:4" x14ac:dyDescent="0.25">
      <c r="D454" s="2"/>
    </row>
    <row r="455" spans="4:4" x14ac:dyDescent="0.25">
      <c r="D455" s="2"/>
    </row>
    <row r="456" spans="4:4" x14ac:dyDescent="0.25">
      <c r="D456" s="2"/>
    </row>
    <row r="457" spans="4:4" x14ac:dyDescent="0.25">
      <c r="D457" s="2"/>
    </row>
    <row r="458" spans="4:4" x14ac:dyDescent="0.25">
      <c r="D458" s="2"/>
    </row>
    <row r="459" spans="4:4" x14ac:dyDescent="0.25">
      <c r="D459" s="2"/>
    </row>
    <row r="460" spans="4:4" x14ac:dyDescent="0.25">
      <c r="D460" s="2"/>
    </row>
    <row r="461" spans="4:4" x14ac:dyDescent="0.25">
      <c r="D461" s="2"/>
    </row>
    <row r="462" spans="4:4" x14ac:dyDescent="0.25">
      <c r="D462" s="2"/>
    </row>
    <row r="463" spans="4:4" x14ac:dyDescent="0.25">
      <c r="D463" s="2"/>
    </row>
    <row r="464" spans="4:4" x14ac:dyDescent="0.25">
      <c r="D464" s="2"/>
    </row>
    <row r="465" spans="4:4" x14ac:dyDescent="0.25">
      <c r="D465" s="2"/>
    </row>
    <row r="466" spans="4:4" x14ac:dyDescent="0.25">
      <c r="D466" s="2"/>
    </row>
    <row r="467" spans="4:4" x14ac:dyDescent="0.25">
      <c r="D467" s="2"/>
    </row>
    <row r="468" spans="4:4" x14ac:dyDescent="0.25">
      <c r="D468" s="2"/>
    </row>
    <row r="469" spans="4:4" x14ac:dyDescent="0.25">
      <c r="D469" s="2"/>
    </row>
    <row r="470" spans="4:4" x14ac:dyDescent="0.25">
      <c r="D470" s="2"/>
    </row>
    <row r="471" spans="4:4" x14ac:dyDescent="0.25">
      <c r="D471" s="2"/>
    </row>
    <row r="472" spans="4:4" x14ac:dyDescent="0.25">
      <c r="D472" s="2"/>
    </row>
    <row r="473" spans="4:4" x14ac:dyDescent="0.25">
      <c r="D473" s="2"/>
    </row>
    <row r="474" spans="4:4" x14ac:dyDescent="0.25">
      <c r="D474" s="2"/>
    </row>
    <row r="475" spans="4:4" x14ac:dyDescent="0.25">
      <c r="D475" s="2"/>
    </row>
    <row r="476" spans="4:4" x14ac:dyDescent="0.25">
      <c r="D476" s="2"/>
    </row>
    <row r="477" spans="4:4" x14ac:dyDescent="0.25">
      <c r="D477" s="2"/>
    </row>
    <row r="478" spans="4:4" x14ac:dyDescent="0.25">
      <c r="D478" s="2"/>
    </row>
    <row r="479" spans="4:4" x14ac:dyDescent="0.25">
      <c r="D479" s="2"/>
    </row>
    <row r="480" spans="4:4" x14ac:dyDescent="0.25">
      <c r="D480" s="2"/>
    </row>
    <row r="481" spans="4:4" x14ac:dyDescent="0.25">
      <c r="D481" s="2"/>
    </row>
    <row r="482" spans="4:4" x14ac:dyDescent="0.25">
      <c r="D482" s="2"/>
    </row>
    <row r="483" spans="4:4" x14ac:dyDescent="0.25">
      <c r="D483" s="2"/>
    </row>
    <row r="484" spans="4:4" x14ac:dyDescent="0.25">
      <c r="D484" s="2"/>
    </row>
    <row r="485" spans="4:4" x14ac:dyDescent="0.25">
      <c r="D485" s="2"/>
    </row>
    <row r="486" spans="4:4" x14ac:dyDescent="0.25">
      <c r="D486" s="2"/>
    </row>
    <row r="487" spans="4:4" x14ac:dyDescent="0.25">
      <c r="D487" s="2"/>
    </row>
    <row r="488" spans="4:4" x14ac:dyDescent="0.25">
      <c r="D488" s="2"/>
    </row>
    <row r="489" spans="4:4" x14ac:dyDescent="0.25">
      <c r="D489" s="2"/>
    </row>
    <row r="490" spans="4:4" x14ac:dyDescent="0.25">
      <c r="D490" s="2"/>
    </row>
    <row r="491" spans="4:4" x14ac:dyDescent="0.25">
      <c r="D491" s="2"/>
    </row>
    <row r="492" spans="4:4" x14ac:dyDescent="0.25">
      <c r="D492" s="2"/>
    </row>
    <row r="493" spans="4:4" x14ac:dyDescent="0.25">
      <c r="D493" s="2"/>
    </row>
    <row r="494" spans="4:4" x14ac:dyDescent="0.25">
      <c r="D494" s="2"/>
    </row>
    <row r="495" spans="4:4" x14ac:dyDescent="0.25">
      <c r="D495" s="2"/>
    </row>
    <row r="496" spans="4:4" x14ac:dyDescent="0.25">
      <c r="D496" s="2"/>
    </row>
    <row r="497" spans="4:4" x14ac:dyDescent="0.25">
      <c r="D497" s="2"/>
    </row>
    <row r="498" spans="4:4" x14ac:dyDescent="0.25">
      <c r="D498" s="2"/>
    </row>
    <row r="499" spans="4:4" x14ac:dyDescent="0.25">
      <c r="D499" s="2"/>
    </row>
    <row r="500" spans="4:4" x14ac:dyDescent="0.25">
      <c r="D500" s="2"/>
    </row>
    <row r="501" spans="4:4" x14ac:dyDescent="0.25">
      <c r="D501" s="2"/>
    </row>
    <row r="502" spans="4:4" x14ac:dyDescent="0.25">
      <c r="D502" s="2"/>
    </row>
    <row r="503" spans="4:4" x14ac:dyDescent="0.25">
      <c r="D503" s="2"/>
    </row>
    <row r="504" spans="4:4" x14ac:dyDescent="0.25">
      <c r="D504" s="2"/>
    </row>
    <row r="505" spans="4:4" x14ac:dyDescent="0.25">
      <c r="D505" s="2"/>
    </row>
    <row r="506" spans="4:4" x14ac:dyDescent="0.25">
      <c r="D506" s="2"/>
    </row>
    <row r="507" spans="4:4" x14ac:dyDescent="0.25">
      <c r="D507" s="2"/>
    </row>
    <row r="508" spans="4:4" x14ac:dyDescent="0.25">
      <c r="D508" s="2"/>
    </row>
    <row r="509" spans="4:4" x14ac:dyDescent="0.25">
      <c r="D509" s="2"/>
    </row>
    <row r="510" spans="4:4" x14ac:dyDescent="0.25">
      <c r="D510" s="2"/>
    </row>
    <row r="511" spans="4:4" x14ac:dyDescent="0.25">
      <c r="D511" s="2"/>
    </row>
    <row r="512" spans="4:4" x14ac:dyDescent="0.25">
      <c r="D512" s="2"/>
    </row>
    <row r="513" spans="4:4" x14ac:dyDescent="0.25">
      <c r="D513" s="2"/>
    </row>
    <row r="514" spans="4:4" x14ac:dyDescent="0.25">
      <c r="D514" s="2"/>
    </row>
    <row r="515" spans="4:4" x14ac:dyDescent="0.25">
      <c r="D515" s="2"/>
    </row>
    <row r="516" spans="4:4" x14ac:dyDescent="0.25">
      <c r="D516" s="2"/>
    </row>
    <row r="517" spans="4:4" x14ac:dyDescent="0.25">
      <c r="D517" s="2"/>
    </row>
    <row r="518" spans="4:4" x14ac:dyDescent="0.25">
      <c r="D518" s="2"/>
    </row>
    <row r="519" spans="4:4" x14ac:dyDescent="0.25">
      <c r="D519" s="2"/>
    </row>
    <row r="520" spans="4:4" x14ac:dyDescent="0.25">
      <c r="D520" s="2"/>
    </row>
    <row r="521" spans="4:4" x14ac:dyDescent="0.25">
      <c r="D521" s="2"/>
    </row>
    <row r="522" spans="4:4" x14ac:dyDescent="0.25">
      <c r="D522" s="2"/>
    </row>
    <row r="523" spans="4:4" x14ac:dyDescent="0.25">
      <c r="D523" s="2"/>
    </row>
    <row r="524" spans="4:4" x14ac:dyDescent="0.25">
      <c r="D524" s="2"/>
    </row>
    <row r="525" spans="4:4" x14ac:dyDescent="0.25">
      <c r="D525" s="2"/>
    </row>
    <row r="526" spans="4:4" x14ac:dyDescent="0.25">
      <c r="D526" s="2"/>
    </row>
    <row r="527" spans="4:4" x14ac:dyDescent="0.25">
      <c r="D527" s="2"/>
    </row>
    <row r="528" spans="4:4" x14ac:dyDescent="0.25">
      <c r="D528" s="2"/>
    </row>
    <row r="529" spans="4:4" x14ac:dyDescent="0.25">
      <c r="D529" s="2"/>
    </row>
    <row r="530" spans="4:4" x14ac:dyDescent="0.25">
      <c r="D530" s="2"/>
    </row>
    <row r="531" spans="4:4" x14ac:dyDescent="0.25">
      <c r="D531" s="2"/>
    </row>
    <row r="532" spans="4:4" x14ac:dyDescent="0.25">
      <c r="D532" s="2"/>
    </row>
    <row r="533" spans="4:4" x14ac:dyDescent="0.25">
      <c r="D533" s="2"/>
    </row>
    <row r="534" spans="4:4" x14ac:dyDescent="0.25">
      <c r="D534" s="2"/>
    </row>
    <row r="535" spans="4:4" x14ac:dyDescent="0.25">
      <c r="D535" s="2"/>
    </row>
    <row r="536" spans="4:4" x14ac:dyDescent="0.25">
      <c r="D536" s="2"/>
    </row>
    <row r="537" spans="4:4" x14ac:dyDescent="0.25">
      <c r="D537" s="2"/>
    </row>
    <row r="538" spans="4:4" x14ac:dyDescent="0.25">
      <c r="D538" s="2"/>
    </row>
    <row r="539" spans="4:4" x14ac:dyDescent="0.25">
      <c r="D539" s="2"/>
    </row>
    <row r="540" spans="4:4" x14ac:dyDescent="0.25">
      <c r="D540" s="2"/>
    </row>
    <row r="541" spans="4:4" x14ac:dyDescent="0.25">
      <c r="D541" s="2"/>
    </row>
    <row r="542" spans="4:4" x14ac:dyDescent="0.25">
      <c r="D542" s="2"/>
    </row>
    <row r="543" spans="4:4" x14ac:dyDescent="0.25">
      <c r="D543" s="2"/>
    </row>
    <row r="544" spans="4:4" x14ac:dyDescent="0.25">
      <c r="D544" s="2"/>
    </row>
    <row r="545" spans="4:4" x14ac:dyDescent="0.25">
      <c r="D545" s="2"/>
    </row>
    <row r="546" spans="4:4" x14ac:dyDescent="0.25">
      <c r="D546" s="2"/>
    </row>
    <row r="547" spans="4:4" x14ac:dyDescent="0.25">
      <c r="D547" s="2"/>
    </row>
    <row r="548" spans="4:4" x14ac:dyDescent="0.25">
      <c r="D548" s="2"/>
    </row>
    <row r="549" spans="4:4" x14ac:dyDescent="0.25">
      <c r="D549" s="2"/>
    </row>
    <row r="550" spans="4:4" x14ac:dyDescent="0.25">
      <c r="D550" s="2"/>
    </row>
    <row r="551" spans="4:4" x14ac:dyDescent="0.25">
      <c r="D551" s="2"/>
    </row>
    <row r="552" spans="4:4" x14ac:dyDescent="0.25">
      <c r="D552" s="2"/>
    </row>
    <row r="553" spans="4:4" x14ac:dyDescent="0.25">
      <c r="D553" s="2"/>
    </row>
    <row r="554" spans="4:4" x14ac:dyDescent="0.25">
      <c r="D554" s="2"/>
    </row>
    <row r="555" spans="4:4" x14ac:dyDescent="0.25">
      <c r="D555" s="2"/>
    </row>
    <row r="556" spans="4:4" x14ac:dyDescent="0.25">
      <c r="D556" s="2"/>
    </row>
    <row r="557" spans="4:4" x14ac:dyDescent="0.25">
      <c r="D557" s="2"/>
    </row>
    <row r="558" spans="4:4" x14ac:dyDescent="0.25">
      <c r="D558" s="2"/>
    </row>
    <row r="559" spans="4:4" x14ac:dyDescent="0.25">
      <c r="D559" s="2"/>
    </row>
    <row r="560" spans="4:4" x14ac:dyDescent="0.25">
      <c r="D560" s="2"/>
    </row>
    <row r="561" spans="4:4" x14ac:dyDescent="0.25">
      <c r="D561" s="2"/>
    </row>
    <row r="562" spans="4:4" x14ac:dyDescent="0.25">
      <c r="D562" s="2"/>
    </row>
    <row r="563" spans="4:4" x14ac:dyDescent="0.25">
      <c r="D563" s="2"/>
    </row>
    <row r="564" spans="4:4" x14ac:dyDescent="0.25">
      <c r="D564" s="2"/>
    </row>
    <row r="565" spans="4:4" x14ac:dyDescent="0.25">
      <c r="D565" s="2"/>
    </row>
    <row r="566" spans="4:4" x14ac:dyDescent="0.25">
      <c r="D566" s="2"/>
    </row>
    <row r="567" spans="4:4" x14ac:dyDescent="0.25">
      <c r="D567" s="2"/>
    </row>
    <row r="568" spans="4:4" x14ac:dyDescent="0.25">
      <c r="D568" s="2"/>
    </row>
    <row r="569" spans="4:4" x14ac:dyDescent="0.25">
      <c r="D569" s="2"/>
    </row>
    <row r="570" spans="4:4" x14ac:dyDescent="0.25">
      <c r="D570" s="2"/>
    </row>
    <row r="571" spans="4:4" x14ac:dyDescent="0.25">
      <c r="D571" s="2"/>
    </row>
    <row r="572" spans="4:4" x14ac:dyDescent="0.25">
      <c r="D572" s="2"/>
    </row>
    <row r="573" spans="4:4" x14ac:dyDescent="0.25">
      <c r="D573" s="2"/>
    </row>
    <row r="574" spans="4:4" x14ac:dyDescent="0.25">
      <c r="D574" s="2"/>
    </row>
    <row r="575" spans="4:4" x14ac:dyDescent="0.25">
      <c r="D575" s="2"/>
    </row>
    <row r="576" spans="4:4" x14ac:dyDescent="0.25">
      <c r="D576" s="2"/>
    </row>
    <row r="577" spans="4:4" x14ac:dyDescent="0.25">
      <c r="D577" s="2"/>
    </row>
    <row r="578" spans="4:4" x14ac:dyDescent="0.25">
      <c r="D578" s="2"/>
    </row>
    <row r="579" spans="4:4" x14ac:dyDescent="0.25">
      <c r="D579" s="2"/>
    </row>
    <row r="580" spans="4:4" x14ac:dyDescent="0.25">
      <c r="D580" s="2"/>
    </row>
    <row r="581" spans="4:4" x14ac:dyDescent="0.25">
      <c r="D581" s="2"/>
    </row>
    <row r="582" spans="4:4" x14ac:dyDescent="0.25">
      <c r="D582" s="2"/>
    </row>
    <row r="583" spans="4:4" x14ac:dyDescent="0.25">
      <c r="D583" s="2"/>
    </row>
    <row r="584" spans="4:4" x14ac:dyDescent="0.25">
      <c r="D584" s="2"/>
    </row>
    <row r="585" spans="4:4" x14ac:dyDescent="0.25">
      <c r="D585" s="2"/>
    </row>
    <row r="586" spans="4:4" x14ac:dyDescent="0.25">
      <c r="D586" s="2"/>
    </row>
    <row r="587" spans="4:4" x14ac:dyDescent="0.25">
      <c r="D587" s="2"/>
    </row>
    <row r="588" spans="4:4" x14ac:dyDescent="0.25">
      <c r="D588" s="2"/>
    </row>
    <row r="589" spans="4:4" x14ac:dyDescent="0.25">
      <c r="D589" s="2"/>
    </row>
    <row r="590" spans="4:4" x14ac:dyDescent="0.25">
      <c r="D590" s="2"/>
    </row>
    <row r="591" spans="4:4" x14ac:dyDescent="0.25">
      <c r="D591" s="2"/>
    </row>
    <row r="592" spans="4:4" x14ac:dyDescent="0.25">
      <c r="D592" s="2"/>
    </row>
    <row r="593" spans="4:4" x14ac:dyDescent="0.25">
      <c r="D593" s="2"/>
    </row>
    <row r="594" spans="4:4" x14ac:dyDescent="0.25">
      <c r="D594" s="2"/>
    </row>
    <row r="595" spans="4:4" x14ac:dyDescent="0.25">
      <c r="D595" s="2"/>
    </row>
    <row r="596" spans="4:4" x14ac:dyDescent="0.25">
      <c r="D596" s="2"/>
    </row>
    <row r="597" spans="4:4" x14ac:dyDescent="0.25">
      <c r="D597" s="2"/>
    </row>
    <row r="598" spans="4:4" x14ac:dyDescent="0.25">
      <c r="D598" s="2"/>
    </row>
    <row r="599" spans="4:4" x14ac:dyDescent="0.25">
      <c r="D599" s="2"/>
    </row>
    <row r="600" spans="4:4" x14ac:dyDescent="0.25">
      <c r="D600" s="2"/>
    </row>
    <row r="601" spans="4:4" x14ac:dyDescent="0.25">
      <c r="D601" s="2"/>
    </row>
    <row r="602" spans="4:4" x14ac:dyDescent="0.25">
      <c r="D602" s="2"/>
    </row>
    <row r="603" spans="4:4" x14ac:dyDescent="0.25">
      <c r="D603" s="2"/>
    </row>
    <row r="604" spans="4:4" x14ac:dyDescent="0.25">
      <c r="D604" s="2"/>
    </row>
    <row r="605" spans="4:4" x14ac:dyDescent="0.25">
      <c r="D605" s="2"/>
    </row>
    <row r="606" spans="4:4" x14ac:dyDescent="0.25">
      <c r="D606" s="2"/>
    </row>
    <row r="607" spans="4:4" x14ac:dyDescent="0.25">
      <c r="D607" s="2"/>
    </row>
    <row r="608" spans="4:4" x14ac:dyDescent="0.25">
      <c r="D608" s="2"/>
    </row>
    <row r="609" spans="4:4" x14ac:dyDescent="0.25">
      <c r="D609" s="2"/>
    </row>
    <row r="610" spans="4:4" x14ac:dyDescent="0.25">
      <c r="D610" s="2"/>
    </row>
    <row r="611" spans="4:4" x14ac:dyDescent="0.25">
      <c r="D611" s="2"/>
    </row>
    <row r="612" spans="4:4" x14ac:dyDescent="0.25">
      <c r="D612" s="2"/>
    </row>
    <row r="613" spans="4:4" x14ac:dyDescent="0.25">
      <c r="D613" s="2"/>
    </row>
    <row r="614" spans="4:4" x14ac:dyDescent="0.25">
      <c r="D614" s="2"/>
    </row>
    <row r="615" spans="4:4" x14ac:dyDescent="0.25">
      <c r="D615" s="2"/>
    </row>
    <row r="616" spans="4:4" x14ac:dyDescent="0.25">
      <c r="D616" s="2"/>
    </row>
    <row r="617" spans="4:4" x14ac:dyDescent="0.25">
      <c r="D617" s="2"/>
    </row>
    <row r="618" spans="4:4" x14ac:dyDescent="0.25">
      <c r="D618" s="2"/>
    </row>
    <row r="619" spans="4:4" x14ac:dyDescent="0.25">
      <c r="D619" s="2"/>
    </row>
    <row r="620" spans="4:4" x14ac:dyDescent="0.25">
      <c r="D620" s="2"/>
    </row>
    <row r="621" spans="4:4" x14ac:dyDescent="0.25">
      <c r="D621" s="2"/>
    </row>
    <row r="622" spans="4:4" x14ac:dyDescent="0.25">
      <c r="D622" s="2"/>
    </row>
    <row r="623" spans="4:4" x14ac:dyDescent="0.25">
      <c r="D623" s="2"/>
    </row>
    <row r="624" spans="4:4" x14ac:dyDescent="0.25">
      <c r="D624" s="2"/>
    </row>
    <row r="625" spans="4:4" x14ac:dyDescent="0.25">
      <c r="D625" s="2"/>
    </row>
    <row r="626" spans="4:4" x14ac:dyDescent="0.25">
      <c r="D626" s="2"/>
    </row>
    <row r="627" spans="4:4" x14ac:dyDescent="0.25">
      <c r="D627" s="2"/>
    </row>
    <row r="628" spans="4:4" x14ac:dyDescent="0.25">
      <c r="D628" s="2"/>
    </row>
    <row r="629" spans="4:4" x14ac:dyDescent="0.25">
      <c r="D629" s="2"/>
    </row>
    <row r="630" spans="4:4" x14ac:dyDescent="0.25">
      <c r="D630" s="2"/>
    </row>
    <row r="631" spans="4:4" x14ac:dyDescent="0.25">
      <c r="D631" s="2"/>
    </row>
    <row r="632" spans="4:4" x14ac:dyDescent="0.25">
      <c r="D632" s="2"/>
    </row>
    <row r="633" spans="4:4" x14ac:dyDescent="0.25">
      <c r="D633" s="2"/>
    </row>
    <row r="634" spans="4:4" x14ac:dyDescent="0.25">
      <c r="D634" s="2"/>
    </row>
    <row r="635" spans="4:4" x14ac:dyDescent="0.25">
      <c r="D635" s="2"/>
    </row>
    <row r="636" spans="4:4" x14ac:dyDescent="0.25">
      <c r="D636" s="2"/>
    </row>
    <row r="637" spans="4:4" x14ac:dyDescent="0.25">
      <c r="D637" s="2"/>
    </row>
    <row r="638" spans="4:4" x14ac:dyDescent="0.25">
      <c r="D638" s="2"/>
    </row>
    <row r="639" spans="4:4" x14ac:dyDescent="0.25">
      <c r="D639" s="2"/>
    </row>
    <row r="640" spans="4:4" x14ac:dyDescent="0.25">
      <c r="D640" s="2"/>
    </row>
    <row r="641" spans="4:4" x14ac:dyDescent="0.25">
      <c r="D641" s="2"/>
    </row>
    <row r="642" spans="4:4" x14ac:dyDescent="0.25">
      <c r="D642" s="2"/>
    </row>
    <row r="643" spans="4:4" x14ac:dyDescent="0.25">
      <c r="D643" s="2"/>
    </row>
    <row r="644" spans="4:4" x14ac:dyDescent="0.25">
      <c r="D644" s="2"/>
    </row>
    <row r="645" spans="4:4" x14ac:dyDescent="0.25">
      <c r="D645" s="2"/>
    </row>
    <row r="646" spans="4:4" x14ac:dyDescent="0.25">
      <c r="D646" s="2"/>
    </row>
    <row r="647" spans="4:4" x14ac:dyDescent="0.25">
      <c r="D647" s="2"/>
    </row>
    <row r="648" spans="4:4" x14ac:dyDescent="0.25">
      <c r="D648" s="2"/>
    </row>
    <row r="649" spans="4:4" x14ac:dyDescent="0.25">
      <c r="D649" s="2"/>
    </row>
    <row r="650" spans="4:4" x14ac:dyDescent="0.25">
      <c r="D650" s="2"/>
    </row>
    <row r="651" spans="4:4" x14ac:dyDescent="0.25">
      <c r="D651" s="2"/>
    </row>
    <row r="652" spans="4:4" x14ac:dyDescent="0.25">
      <c r="D652" s="2"/>
    </row>
    <row r="653" spans="4:4" x14ac:dyDescent="0.25">
      <c r="D653" s="2"/>
    </row>
    <row r="654" spans="4:4" x14ac:dyDescent="0.25">
      <c r="D654" s="2"/>
    </row>
    <row r="655" spans="4:4" x14ac:dyDescent="0.25">
      <c r="D655" s="2"/>
    </row>
    <row r="656" spans="4:4" x14ac:dyDescent="0.25">
      <c r="D656" s="2"/>
    </row>
    <row r="657" spans="4:4" x14ac:dyDescent="0.25">
      <c r="D657" s="2"/>
    </row>
    <row r="658" spans="4:4" x14ac:dyDescent="0.25">
      <c r="D658" s="2"/>
    </row>
    <row r="659" spans="4:4" x14ac:dyDescent="0.25">
      <c r="D659" s="2"/>
    </row>
    <row r="660" spans="4:4" x14ac:dyDescent="0.25">
      <c r="D660" s="2"/>
    </row>
    <row r="661" spans="4:4" x14ac:dyDescent="0.25">
      <c r="D661" s="2"/>
    </row>
    <row r="662" spans="4:4" x14ac:dyDescent="0.25">
      <c r="D662" s="2"/>
    </row>
    <row r="663" spans="4:4" x14ac:dyDescent="0.25">
      <c r="D663" s="2"/>
    </row>
    <row r="664" spans="4:4" x14ac:dyDescent="0.25">
      <c r="D664" s="2"/>
    </row>
    <row r="665" spans="4:4" x14ac:dyDescent="0.25">
      <c r="D665" s="2"/>
    </row>
    <row r="666" spans="4:4" x14ac:dyDescent="0.25">
      <c r="D666" s="2"/>
    </row>
    <row r="667" spans="4:4" x14ac:dyDescent="0.25">
      <c r="D667" s="2"/>
    </row>
    <row r="668" spans="4:4" x14ac:dyDescent="0.25">
      <c r="D668" s="2"/>
    </row>
    <row r="669" spans="4:4" x14ac:dyDescent="0.25">
      <c r="D669" s="2"/>
    </row>
    <row r="670" spans="4:4" x14ac:dyDescent="0.25">
      <c r="D670" s="2"/>
    </row>
    <row r="671" spans="4:4" x14ac:dyDescent="0.25">
      <c r="D671" s="2"/>
    </row>
    <row r="672" spans="4:4" x14ac:dyDescent="0.25">
      <c r="D672" s="2"/>
    </row>
    <row r="673" spans="4:4" x14ac:dyDescent="0.25">
      <c r="D673" s="2"/>
    </row>
    <row r="674" spans="4:4" x14ac:dyDescent="0.25">
      <c r="D674" s="2"/>
    </row>
    <row r="675" spans="4:4" x14ac:dyDescent="0.25">
      <c r="D675" s="2"/>
    </row>
    <row r="676" spans="4:4" x14ac:dyDescent="0.25">
      <c r="D676" s="2"/>
    </row>
    <row r="677" spans="4:4" x14ac:dyDescent="0.25">
      <c r="D677" s="2"/>
    </row>
    <row r="678" spans="4:4" x14ac:dyDescent="0.25">
      <c r="D678" s="2"/>
    </row>
    <row r="679" spans="4:4" x14ac:dyDescent="0.25">
      <c r="D679" s="2"/>
    </row>
    <row r="680" spans="4:4" x14ac:dyDescent="0.25">
      <c r="D680" s="2"/>
    </row>
    <row r="681" spans="4:4" x14ac:dyDescent="0.25">
      <c r="D681" s="2"/>
    </row>
    <row r="682" spans="4:4" x14ac:dyDescent="0.25">
      <c r="D682" s="2"/>
    </row>
    <row r="683" spans="4:4" x14ac:dyDescent="0.25">
      <c r="D683" s="2"/>
    </row>
    <row r="684" spans="4:4" x14ac:dyDescent="0.25">
      <c r="D684" s="2"/>
    </row>
    <row r="685" spans="4:4" x14ac:dyDescent="0.25">
      <c r="D685" s="2"/>
    </row>
    <row r="686" spans="4:4" x14ac:dyDescent="0.25">
      <c r="D686" s="2"/>
    </row>
    <row r="687" spans="4:4" x14ac:dyDescent="0.25">
      <c r="D687" s="2"/>
    </row>
    <row r="688" spans="4:4" x14ac:dyDescent="0.25">
      <c r="D688" s="2"/>
    </row>
    <row r="689" spans="4:4" x14ac:dyDescent="0.25">
      <c r="D689" s="2"/>
    </row>
    <row r="690" spans="4:4" x14ac:dyDescent="0.25">
      <c r="D690" s="2"/>
    </row>
    <row r="691" spans="4:4" x14ac:dyDescent="0.25">
      <c r="D691" s="2"/>
    </row>
    <row r="692" spans="4:4" x14ac:dyDescent="0.25">
      <c r="D692" s="2"/>
    </row>
    <row r="693" spans="4:4" x14ac:dyDescent="0.25">
      <c r="D693" s="2"/>
    </row>
    <row r="694" spans="4:4" x14ac:dyDescent="0.25">
      <c r="D694" s="2"/>
    </row>
    <row r="695" spans="4:4" x14ac:dyDescent="0.25">
      <c r="D695" s="2"/>
    </row>
    <row r="696" spans="4:4" x14ac:dyDescent="0.25">
      <c r="D696" s="2"/>
    </row>
    <row r="697" spans="4:4" x14ac:dyDescent="0.25">
      <c r="D697" s="2"/>
    </row>
    <row r="698" spans="4:4" x14ac:dyDescent="0.25">
      <c r="D698" s="2"/>
    </row>
    <row r="699" spans="4:4" x14ac:dyDescent="0.25">
      <c r="D699" s="2"/>
    </row>
    <row r="700" spans="4:4" x14ac:dyDescent="0.25">
      <c r="D700" s="2"/>
    </row>
    <row r="701" spans="4:4" x14ac:dyDescent="0.25">
      <c r="D701" s="2"/>
    </row>
    <row r="702" spans="4:4" x14ac:dyDescent="0.25">
      <c r="D702" s="2"/>
    </row>
    <row r="703" spans="4:4" x14ac:dyDescent="0.25">
      <c r="D703" s="2"/>
    </row>
    <row r="704" spans="4:4" x14ac:dyDescent="0.25">
      <c r="D704" s="2"/>
    </row>
    <row r="705" spans="4:4" x14ac:dyDescent="0.25">
      <c r="D705" s="2"/>
    </row>
    <row r="706" spans="4:4" x14ac:dyDescent="0.25">
      <c r="D706" s="2"/>
    </row>
    <row r="707" spans="4:4" x14ac:dyDescent="0.25">
      <c r="D707" s="2"/>
    </row>
    <row r="708" spans="4:4" x14ac:dyDescent="0.25">
      <c r="D708" s="2"/>
    </row>
    <row r="709" spans="4:4" x14ac:dyDescent="0.25">
      <c r="D709" s="2"/>
    </row>
    <row r="710" spans="4:4" x14ac:dyDescent="0.25">
      <c r="D710" s="2"/>
    </row>
    <row r="711" spans="4:4" x14ac:dyDescent="0.25">
      <c r="D711" s="2"/>
    </row>
    <row r="712" spans="4:4" x14ac:dyDescent="0.25">
      <c r="D712" s="2"/>
    </row>
    <row r="713" spans="4:4" x14ac:dyDescent="0.25">
      <c r="D713" s="2"/>
    </row>
    <row r="714" spans="4:4" x14ac:dyDescent="0.25">
      <c r="D714" s="2"/>
    </row>
    <row r="715" spans="4:4" x14ac:dyDescent="0.25">
      <c r="D715" s="2"/>
    </row>
    <row r="716" spans="4:4" x14ac:dyDescent="0.25">
      <c r="D716" s="2"/>
    </row>
    <row r="717" spans="4:4" x14ac:dyDescent="0.25">
      <c r="D717" s="2"/>
    </row>
    <row r="718" spans="4:4" x14ac:dyDescent="0.25">
      <c r="D718" s="2"/>
    </row>
    <row r="719" spans="4:4" x14ac:dyDescent="0.25">
      <c r="D719" s="2"/>
    </row>
    <row r="720" spans="4:4" x14ac:dyDescent="0.25">
      <c r="D720" s="2"/>
    </row>
    <row r="721" spans="4:4" x14ac:dyDescent="0.25">
      <c r="D721" s="2"/>
    </row>
    <row r="722" spans="4:4" x14ac:dyDescent="0.25">
      <c r="D722" s="2"/>
    </row>
    <row r="723" spans="4:4" x14ac:dyDescent="0.25">
      <c r="D723" s="2"/>
    </row>
    <row r="724" spans="4:4" x14ac:dyDescent="0.25">
      <c r="D724" s="2"/>
    </row>
    <row r="725" spans="4:4" x14ac:dyDescent="0.25">
      <c r="D725" s="2"/>
    </row>
    <row r="726" spans="4:4" x14ac:dyDescent="0.25">
      <c r="D726" s="2"/>
    </row>
    <row r="727" spans="4:4" x14ac:dyDescent="0.25">
      <c r="D727" s="2"/>
    </row>
    <row r="728" spans="4:4" x14ac:dyDescent="0.25">
      <c r="D728" s="2"/>
    </row>
    <row r="729" spans="4:4" x14ac:dyDescent="0.25">
      <c r="D729" s="2"/>
    </row>
    <row r="730" spans="4:4" x14ac:dyDescent="0.25">
      <c r="D730" s="2"/>
    </row>
    <row r="731" spans="4:4" x14ac:dyDescent="0.25">
      <c r="D731" s="2"/>
    </row>
    <row r="732" spans="4:4" x14ac:dyDescent="0.25">
      <c r="D732" s="2"/>
    </row>
    <row r="733" spans="4:4" x14ac:dyDescent="0.25">
      <c r="D733" s="2"/>
    </row>
    <row r="734" spans="4:4" x14ac:dyDescent="0.25">
      <c r="D734" s="2"/>
    </row>
    <row r="735" spans="4:4" x14ac:dyDescent="0.25">
      <c r="D735" s="2"/>
    </row>
    <row r="736" spans="4:4" x14ac:dyDescent="0.25">
      <c r="D736" s="2"/>
    </row>
    <row r="737" spans="4:4" x14ac:dyDescent="0.25">
      <c r="D737" s="2"/>
    </row>
    <row r="738" spans="4:4" x14ac:dyDescent="0.25">
      <c r="D738" s="2"/>
    </row>
    <row r="739" spans="4:4" x14ac:dyDescent="0.25">
      <c r="D739" s="2"/>
    </row>
    <row r="740" spans="4:4" x14ac:dyDescent="0.25">
      <c r="D740" s="2"/>
    </row>
    <row r="741" spans="4:4" x14ac:dyDescent="0.25">
      <c r="D741" s="2"/>
    </row>
    <row r="742" spans="4:4" x14ac:dyDescent="0.25">
      <c r="D742" s="2"/>
    </row>
    <row r="743" spans="4:4" x14ac:dyDescent="0.25">
      <c r="D743" s="2"/>
    </row>
    <row r="744" spans="4:4" x14ac:dyDescent="0.25">
      <c r="D744" s="2"/>
    </row>
    <row r="745" spans="4:4" x14ac:dyDescent="0.25">
      <c r="D745" s="2"/>
    </row>
    <row r="746" spans="4:4" x14ac:dyDescent="0.25">
      <c r="D746" s="2"/>
    </row>
    <row r="747" spans="4:4" x14ac:dyDescent="0.25">
      <c r="D747" s="2"/>
    </row>
    <row r="748" spans="4:4" x14ac:dyDescent="0.25">
      <c r="D748" s="2"/>
    </row>
    <row r="749" spans="4:4" x14ac:dyDescent="0.25">
      <c r="D749" s="2"/>
    </row>
    <row r="750" spans="4:4" x14ac:dyDescent="0.25">
      <c r="D750" s="2"/>
    </row>
    <row r="751" spans="4:4" x14ac:dyDescent="0.25">
      <c r="D751" s="2"/>
    </row>
    <row r="752" spans="4:4" x14ac:dyDescent="0.25">
      <c r="D752" s="2"/>
    </row>
    <row r="753" spans="4:4" x14ac:dyDescent="0.25">
      <c r="D753" s="2"/>
    </row>
    <row r="754" spans="4:4" x14ac:dyDescent="0.25">
      <c r="D754" s="2"/>
    </row>
    <row r="755" spans="4:4" x14ac:dyDescent="0.25">
      <c r="D755" s="2"/>
    </row>
    <row r="756" spans="4:4" x14ac:dyDescent="0.25">
      <c r="D756" s="2"/>
    </row>
    <row r="757" spans="4:4" x14ac:dyDescent="0.25">
      <c r="D757" s="2"/>
    </row>
    <row r="758" spans="4:4" x14ac:dyDescent="0.25">
      <c r="D758" s="2"/>
    </row>
    <row r="759" spans="4:4" x14ac:dyDescent="0.25">
      <c r="D759" s="2"/>
    </row>
    <row r="760" spans="4:4" x14ac:dyDescent="0.25">
      <c r="D760" s="2"/>
    </row>
    <row r="761" spans="4:4" x14ac:dyDescent="0.25">
      <c r="D761" s="2"/>
    </row>
    <row r="762" spans="4:4" x14ac:dyDescent="0.25">
      <c r="D762" s="2"/>
    </row>
    <row r="763" spans="4:4" x14ac:dyDescent="0.25">
      <c r="D763" s="2"/>
    </row>
    <row r="764" spans="4:4" x14ac:dyDescent="0.25">
      <c r="D764" s="2"/>
    </row>
    <row r="765" spans="4:4" x14ac:dyDescent="0.25">
      <c r="D765" s="2"/>
    </row>
    <row r="766" spans="4:4" x14ac:dyDescent="0.25">
      <c r="D766" s="2"/>
    </row>
    <row r="767" spans="4:4" x14ac:dyDescent="0.25">
      <c r="D767" s="2"/>
    </row>
    <row r="768" spans="4:4" x14ac:dyDescent="0.25">
      <c r="D768" s="2"/>
    </row>
    <row r="769" spans="4:4" x14ac:dyDescent="0.25">
      <c r="D769" s="2"/>
    </row>
    <row r="770" spans="4:4" x14ac:dyDescent="0.25">
      <c r="D770" s="2"/>
    </row>
    <row r="771" spans="4:4" x14ac:dyDescent="0.25">
      <c r="D771" s="2"/>
    </row>
    <row r="772" spans="4:4" x14ac:dyDescent="0.25">
      <c r="D772" s="2"/>
    </row>
    <row r="773" spans="4:4" x14ac:dyDescent="0.25">
      <c r="D773" s="2"/>
    </row>
    <row r="774" spans="4:4" x14ac:dyDescent="0.25">
      <c r="D774" s="2"/>
    </row>
    <row r="775" spans="4:4" x14ac:dyDescent="0.25">
      <c r="D775" s="2"/>
    </row>
    <row r="776" spans="4:4" x14ac:dyDescent="0.25">
      <c r="D776" s="2"/>
    </row>
    <row r="777" spans="4:4" x14ac:dyDescent="0.25">
      <c r="D777" s="2"/>
    </row>
    <row r="778" spans="4:4" x14ac:dyDescent="0.25">
      <c r="D778" s="2"/>
    </row>
    <row r="779" spans="4:4" x14ac:dyDescent="0.25">
      <c r="D779" s="2"/>
    </row>
    <row r="780" spans="4:4" x14ac:dyDescent="0.25">
      <c r="D780" s="2"/>
    </row>
    <row r="781" spans="4:4" x14ac:dyDescent="0.25">
      <c r="D781" s="2"/>
    </row>
    <row r="782" spans="4:4" x14ac:dyDescent="0.25">
      <c r="D782" s="2"/>
    </row>
    <row r="783" spans="4:4" x14ac:dyDescent="0.25">
      <c r="D783" s="2"/>
    </row>
    <row r="784" spans="4:4" x14ac:dyDescent="0.25">
      <c r="D784" s="2"/>
    </row>
    <row r="785" spans="4:4" x14ac:dyDescent="0.25">
      <c r="D785" s="2"/>
    </row>
    <row r="786" spans="4:4" x14ac:dyDescent="0.25">
      <c r="D786" s="2"/>
    </row>
    <row r="787" spans="4:4" x14ac:dyDescent="0.25">
      <c r="D787" s="2"/>
    </row>
    <row r="788" spans="4:4" x14ac:dyDescent="0.25">
      <c r="D788" s="2"/>
    </row>
    <row r="789" spans="4:4" x14ac:dyDescent="0.25">
      <c r="D789" s="2"/>
    </row>
    <row r="790" spans="4:4" x14ac:dyDescent="0.25">
      <c r="D790" s="2"/>
    </row>
    <row r="791" spans="4:4" x14ac:dyDescent="0.25">
      <c r="D791" s="2"/>
    </row>
    <row r="792" spans="4:4" x14ac:dyDescent="0.25">
      <c r="D792" s="2"/>
    </row>
    <row r="793" spans="4:4" x14ac:dyDescent="0.25">
      <c r="D793" s="2"/>
    </row>
    <row r="794" spans="4:4" x14ac:dyDescent="0.25">
      <c r="D794" s="2"/>
    </row>
    <row r="795" spans="4:4" x14ac:dyDescent="0.25">
      <c r="D795" s="2"/>
    </row>
    <row r="796" spans="4:4" x14ac:dyDescent="0.25">
      <c r="D796" s="2"/>
    </row>
    <row r="797" spans="4:4" x14ac:dyDescent="0.25">
      <c r="D797" s="2"/>
    </row>
    <row r="798" spans="4:4" x14ac:dyDescent="0.25">
      <c r="D798" s="2"/>
    </row>
    <row r="799" spans="4:4" x14ac:dyDescent="0.25">
      <c r="D799" s="2"/>
    </row>
    <row r="800" spans="4:4" x14ac:dyDescent="0.25">
      <c r="D800" s="2"/>
    </row>
    <row r="801" spans="4:4" x14ac:dyDescent="0.25">
      <c r="D801" s="2"/>
    </row>
    <row r="802" spans="4:4" x14ac:dyDescent="0.25">
      <c r="D802" s="2"/>
    </row>
    <row r="803" spans="4:4" x14ac:dyDescent="0.25">
      <c r="D803" s="2"/>
    </row>
    <row r="804" spans="4:4" x14ac:dyDescent="0.25">
      <c r="D804" s="2"/>
    </row>
    <row r="805" spans="4:4" x14ac:dyDescent="0.25">
      <c r="D805" s="2"/>
    </row>
    <row r="806" spans="4:4" x14ac:dyDescent="0.25">
      <c r="D806" s="2"/>
    </row>
    <row r="807" spans="4:4" x14ac:dyDescent="0.25">
      <c r="D807" s="2"/>
    </row>
    <row r="808" spans="4:4" x14ac:dyDescent="0.25">
      <c r="D808" s="2"/>
    </row>
    <row r="809" spans="4:4" x14ac:dyDescent="0.25">
      <c r="D809" s="2"/>
    </row>
    <row r="810" spans="4:4" x14ac:dyDescent="0.25">
      <c r="D810" s="2"/>
    </row>
    <row r="811" spans="4:4" x14ac:dyDescent="0.25">
      <c r="D811" s="2"/>
    </row>
    <row r="812" spans="4:4" x14ac:dyDescent="0.25">
      <c r="D812" s="2"/>
    </row>
    <row r="813" spans="4:4" x14ac:dyDescent="0.25">
      <c r="D813" s="2"/>
    </row>
    <row r="814" spans="4:4" x14ac:dyDescent="0.25">
      <c r="D814" s="2"/>
    </row>
    <row r="815" spans="4:4" x14ac:dyDescent="0.25">
      <c r="D815" s="2"/>
    </row>
    <row r="816" spans="4:4" x14ac:dyDescent="0.25">
      <c r="D816" s="2"/>
    </row>
    <row r="817" spans="4:4" x14ac:dyDescent="0.25">
      <c r="D817" s="2"/>
    </row>
    <row r="818" spans="4:4" x14ac:dyDescent="0.25">
      <c r="D818" s="2"/>
    </row>
    <row r="819" spans="4:4" x14ac:dyDescent="0.25">
      <c r="D819" s="2"/>
    </row>
    <row r="820" spans="4:4" x14ac:dyDescent="0.25">
      <c r="D820" s="2"/>
    </row>
    <row r="821" spans="4:4" x14ac:dyDescent="0.25">
      <c r="D821" s="2"/>
    </row>
    <row r="822" spans="4:4" x14ac:dyDescent="0.25">
      <c r="D822" s="2"/>
    </row>
    <row r="823" spans="4:4" x14ac:dyDescent="0.25">
      <c r="D823" s="2"/>
    </row>
    <row r="824" spans="4:4" x14ac:dyDescent="0.25">
      <c r="D824" s="2"/>
    </row>
    <row r="825" spans="4:4" x14ac:dyDescent="0.25">
      <c r="D825" s="2"/>
    </row>
    <row r="826" spans="4:4" x14ac:dyDescent="0.25">
      <c r="D826" s="2"/>
    </row>
    <row r="827" spans="4:4" x14ac:dyDescent="0.25">
      <c r="D827" s="2"/>
    </row>
    <row r="828" spans="4:4" x14ac:dyDescent="0.25">
      <c r="D828" s="2"/>
    </row>
    <row r="829" spans="4:4" x14ac:dyDescent="0.25">
      <c r="D829" s="2"/>
    </row>
    <row r="830" spans="4:4" x14ac:dyDescent="0.25">
      <c r="D830" s="2"/>
    </row>
    <row r="831" spans="4:4" x14ac:dyDescent="0.25">
      <c r="D831" s="2"/>
    </row>
    <row r="832" spans="4:4" x14ac:dyDescent="0.25">
      <c r="D832" s="2"/>
    </row>
    <row r="833" spans="4:4" x14ac:dyDescent="0.25">
      <c r="D833" s="2"/>
    </row>
    <row r="834" spans="4:4" x14ac:dyDescent="0.25">
      <c r="D834" s="2"/>
    </row>
    <row r="835" spans="4:4" x14ac:dyDescent="0.25">
      <c r="D835" s="2"/>
    </row>
    <row r="836" spans="4:4" x14ac:dyDescent="0.25">
      <c r="D836" s="2"/>
    </row>
    <row r="837" spans="4:4" x14ac:dyDescent="0.25">
      <c r="D837" s="2"/>
    </row>
    <row r="838" spans="4:4" x14ac:dyDescent="0.25">
      <c r="D838" s="2"/>
    </row>
    <row r="839" spans="4:4" x14ac:dyDescent="0.25">
      <c r="D839" s="2"/>
    </row>
    <row r="840" spans="4:4" x14ac:dyDescent="0.25">
      <c r="D840" s="2"/>
    </row>
    <row r="841" spans="4:4" x14ac:dyDescent="0.25">
      <c r="D841" s="2"/>
    </row>
    <row r="842" spans="4:4" x14ac:dyDescent="0.25">
      <c r="D842" s="2"/>
    </row>
    <row r="843" spans="4:4" x14ac:dyDescent="0.25">
      <c r="D843" s="2"/>
    </row>
    <row r="844" spans="4:4" x14ac:dyDescent="0.25">
      <c r="D844" s="2"/>
    </row>
    <row r="845" spans="4:4" x14ac:dyDescent="0.25">
      <c r="D845" s="2"/>
    </row>
    <row r="846" spans="4:4" x14ac:dyDescent="0.25">
      <c r="D846" s="2"/>
    </row>
    <row r="847" spans="4:4" x14ac:dyDescent="0.25">
      <c r="D847" s="2"/>
    </row>
    <row r="848" spans="4:4" x14ac:dyDescent="0.25">
      <c r="D848" s="2"/>
    </row>
    <row r="849" spans="4:4" x14ac:dyDescent="0.25">
      <c r="D849" s="2"/>
    </row>
    <row r="850" spans="4:4" x14ac:dyDescent="0.25">
      <c r="D850" s="2"/>
    </row>
    <row r="851" spans="4:4" x14ac:dyDescent="0.25">
      <c r="D851" s="2"/>
    </row>
    <row r="852" spans="4:4" x14ac:dyDescent="0.25">
      <c r="D852" s="2"/>
    </row>
    <row r="853" spans="4:4" x14ac:dyDescent="0.25">
      <c r="D853" s="2"/>
    </row>
    <row r="854" spans="4:4" x14ac:dyDescent="0.25">
      <c r="D854" s="2"/>
    </row>
    <row r="855" spans="4:4" x14ac:dyDescent="0.25">
      <c r="D855" s="2"/>
    </row>
    <row r="856" spans="4:4" x14ac:dyDescent="0.25">
      <c r="D856" s="2"/>
    </row>
    <row r="857" spans="4:4" x14ac:dyDescent="0.25">
      <c r="D857" s="2"/>
    </row>
    <row r="858" spans="4:4" x14ac:dyDescent="0.25">
      <c r="D858" s="2"/>
    </row>
    <row r="859" spans="4:4" x14ac:dyDescent="0.25">
      <c r="D859" s="2"/>
    </row>
    <row r="860" spans="4:4" x14ac:dyDescent="0.25">
      <c r="D860" s="2"/>
    </row>
    <row r="861" spans="4:4" x14ac:dyDescent="0.25">
      <c r="D861" s="2"/>
    </row>
    <row r="862" spans="4:4" x14ac:dyDescent="0.25">
      <c r="D862" s="2"/>
    </row>
    <row r="863" spans="4:4" x14ac:dyDescent="0.25">
      <c r="D863" s="2"/>
    </row>
    <row r="864" spans="4:4" x14ac:dyDescent="0.25">
      <c r="D864" s="2"/>
    </row>
    <row r="865" spans="4:4" x14ac:dyDescent="0.25">
      <c r="D865" s="2"/>
    </row>
    <row r="866" spans="4:4" x14ac:dyDescent="0.25">
      <c r="D866" s="2"/>
    </row>
    <row r="867" spans="4:4" x14ac:dyDescent="0.25">
      <c r="D867" s="2"/>
    </row>
    <row r="868" spans="4:4" x14ac:dyDescent="0.25">
      <c r="D868" s="2"/>
    </row>
    <row r="869" spans="4:4" x14ac:dyDescent="0.25">
      <c r="D869" s="2"/>
    </row>
    <row r="870" spans="4:4" x14ac:dyDescent="0.25">
      <c r="D870" s="2"/>
    </row>
    <row r="871" spans="4:4" x14ac:dyDescent="0.25">
      <c r="D871" s="2"/>
    </row>
    <row r="872" spans="4:4" x14ac:dyDescent="0.25">
      <c r="D872" s="2"/>
    </row>
    <row r="873" spans="4:4" x14ac:dyDescent="0.25">
      <c r="D873" s="2"/>
    </row>
    <row r="874" spans="4:4" x14ac:dyDescent="0.25">
      <c r="D874" s="2"/>
    </row>
    <row r="875" spans="4:4" x14ac:dyDescent="0.25">
      <c r="D875" s="2"/>
    </row>
    <row r="876" spans="4:4" x14ac:dyDescent="0.25">
      <c r="D876" s="2"/>
    </row>
    <row r="877" spans="4:4" x14ac:dyDescent="0.25">
      <c r="D877" s="2"/>
    </row>
    <row r="878" spans="4:4" x14ac:dyDescent="0.25">
      <c r="D878" s="2"/>
    </row>
    <row r="879" spans="4:4" x14ac:dyDescent="0.25">
      <c r="D879" s="2"/>
    </row>
    <row r="880" spans="4:4" x14ac:dyDescent="0.25">
      <c r="D880" s="2"/>
    </row>
    <row r="881" spans="4:4" x14ac:dyDescent="0.25">
      <c r="D881" s="2"/>
    </row>
    <row r="882" spans="4:4" x14ac:dyDescent="0.25">
      <c r="D882" s="2"/>
    </row>
    <row r="883" spans="4:4" x14ac:dyDescent="0.25">
      <c r="D883" s="2"/>
    </row>
    <row r="884" spans="4:4" x14ac:dyDescent="0.25">
      <c r="D884" s="2"/>
    </row>
    <row r="885" spans="4:4" x14ac:dyDescent="0.25">
      <c r="D885" s="2"/>
    </row>
    <row r="886" spans="4:4" x14ac:dyDescent="0.25">
      <c r="D886" s="2"/>
    </row>
    <row r="887" spans="4:4" x14ac:dyDescent="0.25">
      <c r="D887" s="2"/>
    </row>
    <row r="888" spans="4:4" x14ac:dyDescent="0.25">
      <c r="D888" s="2"/>
    </row>
    <row r="889" spans="4:4" x14ac:dyDescent="0.25">
      <c r="D889" s="2"/>
    </row>
    <row r="890" spans="4:4" x14ac:dyDescent="0.25">
      <c r="D890" s="2"/>
    </row>
    <row r="891" spans="4:4" x14ac:dyDescent="0.25">
      <c r="D891" s="2"/>
    </row>
    <row r="892" spans="4:4" x14ac:dyDescent="0.25">
      <c r="D892" s="2"/>
    </row>
    <row r="893" spans="4:4" x14ac:dyDescent="0.25">
      <c r="D893" s="2"/>
    </row>
    <row r="894" spans="4:4" x14ac:dyDescent="0.25">
      <c r="D894" s="2"/>
    </row>
    <row r="895" spans="4:4" x14ac:dyDescent="0.25">
      <c r="D895" s="2"/>
    </row>
    <row r="896" spans="4:4" x14ac:dyDescent="0.25">
      <c r="D896" s="2"/>
    </row>
    <row r="897" spans="4:4" x14ac:dyDescent="0.25">
      <c r="D897" s="2"/>
    </row>
    <row r="898" spans="4:4" x14ac:dyDescent="0.25">
      <c r="D898" s="2"/>
    </row>
    <row r="899" spans="4:4" x14ac:dyDescent="0.25">
      <c r="D899" s="2"/>
    </row>
    <row r="900" spans="4:4" x14ac:dyDescent="0.25">
      <c r="D900" s="2"/>
    </row>
    <row r="901" spans="4:4" x14ac:dyDescent="0.25">
      <c r="D901" s="2"/>
    </row>
    <row r="902" spans="4:4" x14ac:dyDescent="0.25">
      <c r="D902" s="2"/>
    </row>
    <row r="903" spans="4:4" x14ac:dyDescent="0.25">
      <c r="D903" s="2"/>
    </row>
    <row r="904" spans="4:4" x14ac:dyDescent="0.25">
      <c r="D904" s="2"/>
    </row>
    <row r="905" spans="4:4" x14ac:dyDescent="0.25">
      <c r="D905" s="2"/>
    </row>
    <row r="906" spans="4:4" x14ac:dyDescent="0.25">
      <c r="D906" s="2"/>
    </row>
    <row r="907" spans="4:4" x14ac:dyDescent="0.25">
      <c r="D907" s="2"/>
    </row>
    <row r="908" spans="4:4" x14ac:dyDescent="0.25">
      <c r="D908" s="2"/>
    </row>
    <row r="909" spans="4:4" x14ac:dyDescent="0.25">
      <c r="D909" s="2"/>
    </row>
    <row r="910" spans="4:4" x14ac:dyDescent="0.25">
      <c r="D910" s="2"/>
    </row>
    <row r="911" spans="4:4" x14ac:dyDescent="0.25">
      <c r="D911" s="2"/>
    </row>
    <row r="912" spans="4:4" x14ac:dyDescent="0.25">
      <c r="D912" s="2"/>
    </row>
    <row r="913" spans="4:4" x14ac:dyDescent="0.25">
      <c r="D913" s="2"/>
    </row>
    <row r="914" spans="4:4" x14ac:dyDescent="0.25">
      <c r="D914" s="2"/>
    </row>
    <row r="915" spans="4:4" x14ac:dyDescent="0.25">
      <c r="D915" s="2"/>
    </row>
    <row r="916" spans="4:4" x14ac:dyDescent="0.25">
      <c r="D916" s="2"/>
    </row>
    <row r="917" spans="4:4" x14ac:dyDescent="0.25">
      <c r="D917" s="2"/>
    </row>
    <row r="918" spans="4:4" x14ac:dyDescent="0.25">
      <c r="D918" s="2"/>
    </row>
    <row r="919" spans="4:4" x14ac:dyDescent="0.25">
      <c r="D919" s="2"/>
    </row>
    <row r="920" spans="4:4" x14ac:dyDescent="0.25">
      <c r="D920" s="2"/>
    </row>
    <row r="921" spans="4:4" x14ac:dyDescent="0.25">
      <c r="D921" s="2"/>
    </row>
    <row r="922" spans="4:4" x14ac:dyDescent="0.25">
      <c r="D922" s="2"/>
    </row>
    <row r="923" spans="4:4" x14ac:dyDescent="0.25">
      <c r="D923" s="2"/>
    </row>
    <row r="924" spans="4:4" x14ac:dyDescent="0.25">
      <c r="D924" s="2"/>
    </row>
    <row r="925" spans="4:4" x14ac:dyDescent="0.25">
      <c r="D925" s="2"/>
    </row>
    <row r="926" spans="4:4" x14ac:dyDescent="0.25">
      <c r="D926" s="2"/>
    </row>
    <row r="927" spans="4:4" x14ac:dyDescent="0.25">
      <c r="D927" s="2"/>
    </row>
    <row r="928" spans="4:4" x14ac:dyDescent="0.25">
      <c r="D928" s="2"/>
    </row>
    <row r="929" spans="4:4" x14ac:dyDescent="0.25">
      <c r="D929" s="2"/>
    </row>
    <row r="930" spans="4:4" x14ac:dyDescent="0.25">
      <c r="D930" s="2"/>
    </row>
    <row r="931" spans="4:4" x14ac:dyDescent="0.25">
      <c r="D931" s="2"/>
    </row>
    <row r="932" spans="4:4" x14ac:dyDescent="0.25">
      <c r="D932" s="2"/>
    </row>
    <row r="933" spans="4:4" x14ac:dyDescent="0.25">
      <c r="D933" s="2"/>
    </row>
    <row r="934" spans="4:4" x14ac:dyDescent="0.25">
      <c r="D934" s="2"/>
    </row>
    <row r="935" spans="4:4" x14ac:dyDescent="0.25">
      <c r="D935" s="2"/>
    </row>
    <row r="936" spans="4:4" x14ac:dyDescent="0.25">
      <c r="D936" s="2"/>
    </row>
    <row r="937" spans="4:4" x14ac:dyDescent="0.25">
      <c r="D937" s="2"/>
    </row>
    <row r="938" spans="4:4" x14ac:dyDescent="0.25">
      <c r="D938" s="2"/>
    </row>
    <row r="939" spans="4:4" x14ac:dyDescent="0.25">
      <c r="D939" s="2"/>
    </row>
    <row r="940" spans="4:4" x14ac:dyDescent="0.25">
      <c r="D940" s="2"/>
    </row>
    <row r="941" spans="4:4" x14ac:dyDescent="0.25">
      <c r="D941" s="2"/>
    </row>
    <row r="942" spans="4:4" x14ac:dyDescent="0.25">
      <c r="D942" s="2"/>
    </row>
    <row r="943" spans="4:4" x14ac:dyDescent="0.25">
      <c r="D943" s="2"/>
    </row>
    <row r="944" spans="4:4" x14ac:dyDescent="0.25">
      <c r="D944" s="2"/>
    </row>
    <row r="945" spans="4:4" x14ac:dyDescent="0.25">
      <c r="D945" s="2"/>
    </row>
    <row r="946" spans="4:4" x14ac:dyDescent="0.25">
      <c r="D946" s="2"/>
    </row>
    <row r="947" spans="4:4" x14ac:dyDescent="0.25">
      <c r="D947" s="2"/>
    </row>
    <row r="948" spans="4:4" x14ac:dyDescent="0.25">
      <c r="D948" s="2"/>
    </row>
    <row r="949" spans="4:4" x14ac:dyDescent="0.25">
      <c r="D949" s="2"/>
    </row>
    <row r="950" spans="4:4" x14ac:dyDescent="0.25">
      <c r="D950" s="2"/>
    </row>
    <row r="951" spans="4:4" x14ac:dyDescent="0.25">
      <c r="D951" s="2"/>
    </row>
    <row r="952" spans="4:4" x14ac:dyDescent="0.25">
      <c r="D952" s="2"/>
    </row>
    <row r="953" spans="4:4" x14ac:dyDescent="0.25">
      <c r="D953" s="2"/>
    </row>
    <row r="954" spans="4:4" x14ac:dyDescent="0.25">
      <c r="D954" s="2"/>
    </row>
    <row r="955" spans="4:4" x14ac:dyDescent="0.25">
      <c r="D955" s="2"/>
    </row>
    <row r="956" spans="4:4" x14ac:dyDescent="0.25">
      <c r="D956" s="2"/>
    </row>
    <row r="957" spans="4:4" x14ac:dyDescent="0.25">
      <c r="D957" s="2"/>
    </row>
    <row r="958" spans="4:4" x14ac:dyDescent="0.25">
      <c r="D958" s="2"/>
    </row>
    <row r="959" spans="4:4" x14ac:dyDescent="0.25">
      <c r="D959" s="2"/>
    </row>
    <row r="960" spans="4:4" x14ac:dyDescent="0.25">
      <c r="D960" s="2"/>
    </row>
    <row r="961" spans="4:4" x14ac:dyDescent="0.25">
      <c r="D961" s="2"/>
    </row>
    <row r="962" spans="4:4" x14ac:dyDescent="0.25">
      <c r="D962" s="2"/>
    </row>
    <row r="963" spans="4:4" x14ac:dyDescent="0.25">
      <c r="D963" s="2"/>
    </row>
    <row r="964" spans="4:4" x14ac:dyDescent="0.25">
      <c r="D964" s="2"/>
    </row>
    <row r="965" spans="4:4" x14ac:dyDescent="0.25">
      <c r="D965" s="2"/>
    </row>
    <row r="966" spans="4:4" x14ac:dyDescent="0.25">
      <c r="D966" s="2"/>
    </row>
    <row r="967" spans="4:4" x14ac:dyDescent="0.25">
      <c r="D967" s="2"/>
    </row>
    <row r="968" spans="4:4" x14ac:dyDescent="0.25">
      <c r="D968" s="2"/>
    </row>
    <row r="969" spans="4:4" x14ac:dyDescent="0.25">
      <c r="D969" s="2"/>
    </row>
    <row r="970" spans="4:4" x14ac:dyDescent="0.25">
      <c r="D970" s="2"/>
    </row>
    <row r="971" spans="4:4" x14ac:dyDescent="0.25">
      <c r="D971" s="2"/>
    </row>
    <row r="972" spans="4:4" x14ac:dyDescent="0.25">
      <c r="D972" s="2"/>
    </row>
    <row r="973" spans="4:4" x14ac:dyDescent="0.25">
      <c r="D973" s="2"/>
    </row>
    <row r="974" spans="4:4" x14ac:dyDescent="0.25">
      <c r="D974" s="2"/>
    </row>
    <row r="975" spans="4:4" x14ac:dyDescent="0.25">
      <c r="D975" s="2"/>
    </row>
    <row r="976" spans="4:4" x14ac:dyDescent="0.25">
      <c r="D976" s="2"/>
    </row>
    <row r="977" spans="4:4" x14ac:dyDescent="0.25">
      <c r="D977" s="2"/>
    </row>
    <row r="978" spans="4:4" x14ac:dyDescent="0.25">
      <c r="D978" s="2"/>
    </row>
    <row r="979" spans="4:4" x14ac:dyDescent="0.25">
      <c r="D979" s="2"/>
    </row>
    <row r="980" spans="4:4" x14ac:dyDescent="0.25">
      <c r="D980" s="2"/>
    </row>
    <row r="981" spans="4:4" x14ac:dyDescent="0.25">
      <c r="D981" s="2"/>
    </row>
    <row r="982" spans="4:4" x14ac:dyDescent="0.25">
      <c r="D982" s="2"/>
    </row>
    <row r="983" spans="4:4" x14ac:dyDescent="0.25">
      <c r="D983" s="2"/>
    </row>
    <row r="984" spans="4:4" x14ac:dyDescent="0.25">
      <c r="D984" s="2"/>
    </row>
    <row r="985" spans="4:4" x14ac:dyDescent="0.25">
      <c r="D985" s="2"/>
    </row>
    <row r="986" spans="4:4" x14ac:dyDescent="0.25">
      <c r="D986" s="2"/>
    </row>
    <row r="987" spans="4:4" x14ac:dyDescent="0.25">
      <c r="D987" s="2"/>
    </row>
    <row r="988" spans="4:4" x14ac:dyDescent="0.25">
      <c r="D988" s="2"/>
    </row>
    <row r="989" spans="4:4" x14ac:dyDescent="0.25">
      <c r="D989" s="2"/>
    </row>
    <row r="990" spans="4:4" x14ac:dyDescent="0.25">
      <c r="D990" s="2"/>
    </row>
    <row r="991" spans="4:4" x14ac:dyDescent="0.25">
      <c r="D991" s="2"/>
    </row>
    <row r="992" spans="4:4" x14ac:dyDescent="0.25">
      <c r="D992" s="2"/>
    </row>
    <row r="993" spans="4:4" x14ac:dyDescent="0.25">
      <c r="D993" s="2"/>
    </row>
    <row r="994" spans="4:4" x14ac:dyDescent="0.25">
      <c r="D994" s="2"/>
    </row>
    <row r="995" spans="4:4" x14ac:dyDescent="0.25">
      <c r="D995" s="2"/>
    </row>
    <row r="996" spans="4:4" x14ac:dyDescent="0.25">
      <c r="D996" s="2"/>
    </row>
    <row r="997" spans="4:4" x14ac:dyDescent="0.25">
      <c r="D997" s="2"/>
    </row>
  </sheetData>
  <hyperlinks>
    <hyperlink ref="G6" r:id="rId1" display="https://archive.org/details/deutscheswrterb00paulgoog"/>
    <hyperlink ref="G7" r:id="rId2" display="https://archive.org/details/Sanders-Daniel-Woerterbuch-der-Deutschen-Sprache"/>
    <hyperlink ref="G8" r:id="rId3" display="https://archive.org/details/wrterbuchdeutsc03sandgoog"/>
    <hyperlink ref="G11" r:id="rId4" display="http://daten.digitale-sammlungen.de/~db/0007/bsb00070228/images/index.html?id=00070228&amp;fip=eayaewqfsdreayayztsyztsyztseayaxdsydsdaseaya&amp;no=5&amp;seite=7"/>
    <hyperlink ref="G12" r:id="rId5" display="http://zwei.dwds.de/wb"/>
    <hyperlink ref="G13" r:id="rId6" display="http://www.dwds.de/"/>
    <hyperlink ref="G14" r:id="rId7" display="http://www.owid.de/wb/dfwb/start.html"/>
    <hyperlink ref="G15" r:id="rId8" display="http://dwb.uni-trier.de/de/"/>
    <hyperlink ref="G16" r:id="rId9" display="http://woerterbuchnetz.de/Adelung/"/>
    <hyperlink ref="G17" r:id="rId10" display="http://woerterbuchnetz.de/GWB/"/>
    <hyperlink ref="G18" r:id="rId11" display="http://woerterbuchnetz.de/ElsWB/"/>
    <hyperlink ref="G19" r:id="rId12" display="http://dwv.uni-trier.de/de/die-woerterbuecher/das-woerterbuch-der-deutsch-lothringischen-mundarten/"/>
    <hyperlink ref="G20" r:id="rId13" display="http://woerterbuchnetz.de/PfWB/"/>
    <hyperlink ref="G21" r:id="rId14" display="http://woerterbuchnetz.de/RhWB/"/>
    <hyperlink ref="G22" r:id="rId15" display="http://woerterbuchnetz.de/BMZ/"/>
    <hyperlink ref="G23" r:id="rId16" display="http://woerterbuchnetz.de/Lexer/"/>
    <hyperlink ref="G24" r:id="rId17" display="http://www.owid.de/wb/swwz/start.html"/>
    <hyperlink ref="G25" r:id="rId18" display="http://www.idiotikon.ch/"/>
    <hyperlink ref="G29" r:id="rId19" display="http://www.anglo-norman.net/"/>
    <hyperlink ref="G30" r:id="rId20" display="http://www.nayiri.com/imagedDictionaryBrowser.jsp?dictionaryId=29"/>
    <hyperlink ref="G31" r:id="rId21" display="http://www.nayiri.com/imagedDictionaryBrowser.jsp?dictionaryId=6"/>
    <hyperlink ref="G32" r:id="rId22" display="http://www.euskaltzaindia.net/index.php?option=com_content&amp;view=article&amp;id=276&amp;Itemid=413&amp;lang=eu"/>
    <hyperlink ref="K32" r:id="rId23"/>
    <hyperlink ref="G33" r:id="rId24" location="page/1/mode/1up" display="http://ibl.bas.bg/lib/Starobalgarski_rechnik_uvod_tom1/ - page/1/mode/1up"/>
    <hyperlink ref="G34" r:id="rId25" display="http://dcvb.iec.cat/"/>
    <hyperlink ref="G36" r:id="rId26" display="https://archive.org/details/EtimologijskiRjecnikHrvatskogaIliSrpskogaJezika"/>
    <hyperlink ref="G37" r:id="rId27" display="http://bara.ujc.cas.cz/psjc/search.php"/>
    <hyperlink ref="G38" r:id="rId28" display="http://ssjc.ujc.cas.cz/"/>
    <hyperlink ref="G39" r:id="rId29" display="http://runeberg.org/danetym/"/>
    <hyperlink ref="G40" r:id="rId30" display="http://ordnet.dk/ods"/>
    <hyperlink ref="G41" r:id="rId31" display="http://www.hist.uib.no/kalkar/"/>
    <hyperlink ref="G42" r:id="rId32" display="http://mothsordbog.dk/"/>
    <hyperlink ref="G46" r:id="rId33" display="http://www.jyskordbog.dk/"/>
    <hyperlink ref="G47" r:id="rId34" display="http://gtb.inl.nl/?owner=WNT"/>
    <hyperlink ref="G48" r:id="rId35" display="http://gtb.inl.nl/?owner=MNW"/>
    <hyperlink ref="G49" r:id="rId36" display="https://archive.org/details/etymologicaldict00skeauoft"/>
    <hyperlink ref="G50" r:id="rId37" display="http://www.oed.com/"/>
    <hyperlink ref="G51" r:id="rId38" display="http://www.oed.com/"/>
    <hyperlink ref="G52" r:id="rId39" display="http://quod.lib.umich.edu/m/med/"/>
    <hyperlink ref="G53" r:id="rId40" display="http://www.doe.utoronto.ca/"/>
    <hyperlink ref="G54" r:id="rId41" display="http://www.kielitoimistonsanakirja.fi/"/>
    <hyperlink ref="G55" r:id="rId42" display="http://kaino.kotus.fi/sms"/>
    <hyperlink ref="G56" r:id="rId43" display="http://kaino.kotus.fi/vks"/>
    <hyperlink ref="G58" r:id="rId44" display="http://atilf.atilf.fr/academie9.htm"/>
    <hyperlink ref="G59" r:id="rId45" display="http://atilf.atilf.fr/tlfi.htm"/>
    <hyperlink ref="G60" r:id="rId46" display="http://gtb.inl.nl/"/>
    <hyperlink ref="G61" r:id="rId47" display="http://www.realacademiagalega.org/"/>
    <hyperlink ref="G62" r:id="rId48" display="http://sli.uvigo.es/ddd/index.html"/>
    <hyperlink ref="G64" r:id="rId49" display="http://www.greek-language.gr/greekLang/modern_greek/tools/lexica/triantafyllides/index.html"/>
    <hyperlink ref="G65" r:id="rId50" location="eid=1&amp;context=lsj" display="http://www.tlg.uci.edu/lsj/ - eid=1&amp;context=lsj"/>
    <hyperlink ref="G66" r:id="rId51" display="http://dge.cchs.csic.es/xdge/"/>
    <hyperlink ref="G67" r:id="rId52" display="http://www.oqaasileriffik.gl/en/search/dictionary"/>
    <hyperlink ref="G68" r:id="rId53" display="http://mek.oszk.hu/08300/08370/pdf/index.html"/>
    <hyperlink ref="G69" r:id="rId54" display="http://breis.focloir.ie/en/eid/"/>
    <hyperlink ref="G70" r:id="rId55" display="http://breis.focloir.ie/en/fgb/"/>
    <hyperlink ref="G71" r:id="rId56" display="http://www.teanglann.ie/en/fb/iarn%C3%B3ir"/>
    <hyperlink ref="G72" r:id="rId57" display="http://edil.qub.ac.uk/"/>
    <hyperlink ref="G73" r:id="rId58" display="http://www.etimo.it/"/>
    <hyperlink ref="G74" r:id="rId59" display="http://www4.ti.ch/decs/dcsu/ac/cde/pubblicazioni/vocabolario-dei-dialetti-della-svizzera-italiana"/>
    <hyperlink ref="G75" r:id="rId60" display="http://kaino.kotus.fi/cgi-bin/kks/kks_etusivu.cgi"/>
    <hyperlink ref="G76" r:id="rId61" display="http://www.sgr.fi/lexica/lexicavii.html"/>
    <hyperlink ref="G77" r:id="rId62" display="http://www.perseus.tufts.edu/hopper/resolveform?redirect=true&amp;lang=Latin"/>
    <hyperlink ref="K77" r:id="rId63" display="https://github.com/PerseusDL/lexica/tree/master/CTS_XML_TEI/perseus/pdllex/lat/ls"/>
    <hyperlink ref="G78" r:id="rId64" display="http://dictionaries.brillonline.com/latin"/>
    <hyperlink ref="G79" r:id="rId65" display="http://www.ics.cas.cz/index.php/cs/lexikograficke-oddleni/latinitatis-medii-aevi-lexicon"/>
    <hyperlink ref="G80" r:id="rId66" display="http://scriptores.pl/elexicon"/>
    <hyperlink ref="G81" r:id="rId67" display="http://scriptores.pl/ngml/search"/>
    <hyperlink ref="G82" r:id="rId68" display="http://engelmann.uni.lu:8080/portal/WBB2009/LLU/wbgui_py?lemid=UA00001"/>
    <hyperlink ref="G83" r:id="rId69" display="http://engelmann.uni.lu:8080/portal/WBB2009/LWB/wbgui_py?lemid=HA00001"/>
    <hyperlink ref="G84" r:id="rId70" display="http://www.makedonski.info/"/>
    <hyperlink ref="G85" r:id="rId71" display="http://www.ling.helsinki.fi/~rueter/PaasonenMW.shtml"/>
    <hyperlink ref="G86" r:id="rId72" display="http://www.nob-ordbok.uio.no/"/>
    <hyperlink ref="G87" r:id="rId73" display="http://www.nob-ordbok.uio.no/"/>
    <hyperlink ref="G88" r:id="rId74" display="http://onp.ku.dk/"/>
    <hyperlink ref="G89" r:id="rId75" display="http://sjpd.pwn.pl/"/>
    <hyperlink ref="G90" r:id="rId76" display="http://www.rcin.org.pl/publication/39990"/>
    <hyperlink ref="J90" r:id="rId77" display="mailto:jmroczek@uw.edu.pl"/>
    <hyperlink ref="G91" r:id="rId78" display="http://kpbc.umk.pl/dlibra/publication?id=17781"/>
    <hyperlink ref="G92" r:id="rId79" display="http://kpbc.umk.pl/publication/8173"/>
    <hyperlink ref="G93" r:id="rId80" display="http://corpora.klf.uw.edu.pl/en/slownik-lindego/"/>
    <hyperlink ref="G94" r:id="rId81" display="http://dir.icm.edu.pl/pl/Slownik_geograficzny/"/>
    <hyperlink ref="G95" r:id="rId82" display="http://corpora.klf.uw.edu.pl/en/slownik-geograficzny/"/>
    <hyperlink ref="G96" r:id="rId83" display="http://corpora.klf.uw.edu.pl/en/slownik-polszczyzny-xvi-wieku/"/>
    <hyperlink ref="G97" r:id="rId84" display="http://sxvii.pl/"/>
    <hyperlink ref="G98" r:id="rId85" display="http://www.bcucluj.ro/lexiconuldelabuda/site/login.php"/>
    <hyperlink ref="G99" r:id="rId86" display="http://www.sgr.fi/lexica/lexicaxv.html"/>
    <hyperlink ref="G100" r:id="rId87" display="http://www.dsl.ac.uk/"/>
    <hyperlink ref="G101" r:id="rId88" display="http://www.scotsdictionary.com/"/>
    <hyperlink ref="G102" r:id="rId89" display="http://www.ceantar.org/Dicts/MB2/"/>
    <hyperlink ref="K102" r:id="rId90" display="http://www.smo.uhi.ac.uk/gaidhlig/faclair/macbain/macbain-ascii.txt"/>
    <hyperlink ref="G103" r:id="rId91" display="http://www.srpskijezik.com/"/>
    <hyperlink ref="G104" r:id="rId92" display="http://slovniky.juls.savba.sk/"/>
    <hyperlink ref="G105" r:id="rId93" display="http://www.fran.si/"/>
    <hyperlink ref="G106" r:id="rId94" display="http://www.fran.si/"/>
    <hyperlink ref="G107" r:id="rId95" display="http://www.dolnoserbski.de/"/>
    <hyperlink ref="H107" r:id="rId96" display="http://www.serbski-institut.de/cms/de/22/Niedersorbische-Forschungen"/>
    <hyperlink ref="G108" r:id="rId97" display="http://www.rae.es/recursos/diccionarios/drae"/>
    <hyperlink ref="G110" r:id="rId98" display="http://runeberg.org/svetym/"/>
    <hyperlink ref="K111" r:id="rId99" display="https://spraakbanken.gu.se/eng/resource/dalin"/>
    <hyperlink ref="G112" r:id="rId100" display="http://spraakbanken.gu.se/swe/resurs/schlyter"/>
    <hyperlink ref="K112" r:id="rId101" display="https://spraakbanken.gu.se/eng/resource/schlyter"/>
    <hyperlink ref="K113" r:id="rId102" display="https://spraakbanken.gu.se/eng/resource/soederwall"/>
    <hyperlink ref="G114" r:id="rId103" display="http://g3.spraakdata.gu.se/saob/"/>
    <hyperlink ref="G116" r:id="rId104" display="http://geiriadur.ac.uk/gpc/gpc.html"/>
    <hyperlink ref="G117" r:id="rId105" display="http://www.geiriaduracademi.org/"/>
    <hyperlink ref="G120" r:id="rId106" display="http://www.academiadelallingua.com/diccionariu/index.php"/>
    <hyperlink ref="G121" r:id="rId107" display="http://ibl.bas.bg/rbe/"/>
    <hyperlink ref="G122" r:id="rId108" display="http://hw.oeaw.ac.at/wboe/31206.xml?frames=yes"/>
    <hyperlink ref="G123" r:id="rId109" display="http://www.uni-goettingen.de/de/118878.html"/>
    <hyperlink ref="G124" r:id="rId110" display="http://woerterbuchnetz.de/cgi-bin/WBNetz/wbgui_py?sigle=LEI&amp;lemid=YA00001&amp;mode=Vernetzung&amp;hitlist=&amp;patternlist=&amp;mainmode="/>
    <hyperlink ref="G125" r:id="rId111" display="http://www.dmlbs.ox.ac.uk/"/>
    <hyperlink ref="G126" r:id="rId112" display="http://www.tezaurs.lv/mev/"/>
    <hyperlink ref="G127" r:id="rId113" display="http://no2014.uio.no/perl/ordbok/no2014.cgi"/>
    <hyperlink ref="G128" r:id="rId114" display="http://houaiss.uol.com.br/"/>
    <hyperlink ref="G129" r:id="rId115" display="http://www.btslovar.ru/"/>
    <hyperlink ref="G130" r:id="rId116" display="http://www.srpskijezik.com/"/>
    <hyperlink ref="G131" r:id="rId117" display="http://www.srpskijezik.com/Home/Index"/>
    <hyperlink ref="G132" r:id="rId118" display="http://buscon.rae.es/ntlle/SrvltGUILoginNtlle"/>
    <hyperlink ref="G133" r:id="rId119" display="http://svenska.gu.se/forskning/li/projekt/so"/>
    <hyperlink ref="G134" r:id="rId120" display="http://www.lkz.lt/startas.htm"/>
    <hyperlink ref="G135" r:id="rId121" display="http://www.thesaurus.badw.de/english/"/>
  </hyperlinks>
  <pageMargins left="0.7" right="0.7" top="0.78740157499999996" bottom="0.78740157499999996" header="0.3" footer="0.3"/>
  <drawing r:id="rId122"/>
  <legacyDrawing r:id="rId12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0"/>
  <sheetViews>
    <sheetView workbookViewId="0">
      <selection activeCell="B88" sqref="B88"/>
    </sheetView>
  </sheetViews>
  <sheetFormatPr defaultColWidth="15.140625" defaultRowHeight="15" customHeight="1" x14ac:dyDescent="0.25"/>
  <cols>
    <col min="1" max="1" width="24.85546875" customWidth="1"/>
    <col min="2" max="2" width="24.140625" customWidth="1"/>
    <col min="3" max="3" width="65.7109375" customWidth="1"/>
    <col min="4" max="4" width="73.7109375" customWidth="1"/>
    <col min="5" max="5" width="17.140625" customWidth="1"/>
    <col min="6" max="26" width="8" customWidth="1"/>
  </cols>
  <sheetData>
    <row r="1" spans="1:5" ht="15" customHeight="1" x14ac:dyDescent="0.25">
      <c r="A1" s="10" t="s">
        <v>78</v>
      </c>
      <c r="B1" s="10" t="s">
        <v>79</v>
      </c>
      <c r="C1" s="10" t="s">
        <v>80</v>
      </c>
      <c r="D1" s="10" t="s">
        <v>81</v>
      </c>
      <c r="E1" s="10" t="s">
        <v>82</v>
      </c>
    </row>
    <row r="2" spans="1:5" ht="15" customHeight="1" x14ac:dyDescent="0.25">
      <c r="A2" s="8" t="s">
        <v>193</v>
      </c>
      <c r="B2" s="8" t="s">
        <v>194</v>
      </c>
      <c r="C2" s="8" t="s">
        <v>195</v>
      </c>
      <c r="D2" s="8" t="s">
        <v>196</v>
      </c>
      <c r="E2" s="8"/>
    </row>
    <row r="3" spans="1:5" ht="15" customHeight="1" x14ac:dyDescent="0.25">
      <c r="A3" s="8" t="s">
        <v>193</v>
      </c>
      <c r="B3" s="8" t="s">
        <v>194</v>
      </c>
      <c r="C3" s="8" t="s">
        <v>199</v>
      </c>
      <c r="D3" s="8" t="s">
        <v>200</v>
      </c>
      <c r="E3" s="8"/>
    </row>
    <row r="4" spans="1:5" ht="15" customHeight="1" x14ac:dyDescent="0.25">
      <c r="A4" s="6" t="s">
        <v>212</v>
      </c>
      <c r="B4" s="8" t="s">
        <v>213</v>
      </c>
      <c r="C4" s="8" t="s">
        <v>214</v>
      </c>
      <c r="D4" s="8" t="s">
        <v>215</v>
      </c>
      <c r="E4" s="8" t="s">
        <v>216</v>
      </c>
    </row>
    <row r="5" spans="1:5" ht="15" customHeight="1" x14ac:dyDescent="0.25">
      <c r="A5" s="24" t="s">
        <v>317</v>
      </c>
      <c r="B5" s="24" t="s">
        <v>318</v>
      </c>
      <c r="C5" s="24" t="s">
        <v>319</v>
      </c>
      <c r="D5" s="24"/>
      <c r="E5" s="24" t="s">
        <v>320</v>
      </c>
    </row>
    <row r="6" spans="1:5" ht="15" customHeight="1" x14ac:dyDescent="0.25">
      <c r="A6" s="6" t="s">
        <v>230</v>
      </c>
      <c r="B6" s="8" t="s">
        <v>231</v>
      </c>
      <c r="C6" s="8" t="s">
        <v>232</v>
      </c>
      <c r="D6" s="8" t="s">
        <v>233</v>
      </c>
      <c r="E6" s="8"/>
    </row>
    <row r="7" spans="1:5" ht="15" customHeight="1" x14ac:dyDescent="0.25">
      <c r="A7" s="6" t="s">
        <v>237</v>
      </c>
      <c r="B7" s="8" t="s">
        <v>238</v>
      </c>
      <c r="C7" s="8" t="s">
        <v>239</v>
      </c>
      <c r="D7" s="8" t="s">
        <v>240</v>
      </c>
      <c r="E7" s="8"/>
    </row>
    <row r="8" spans="1:5" ht="15" customHeight="1" x14ac:dyDescent="0.25">
      <c r="A8" s="6" t="s">
        <v>237</v>
      </c>
      <c r="B8" s="8" t="s">
        <v>238</v>
      </c>
      <c r="C8" s="8" t="s">
        <v>244</v>
      </c>
      <c r="D8" s="8" t="s">
        <v>245</v>
      </c>
      <c r="E8" s="8" t="s">
        <v>246</v>
      </c>
    </row>
    <row r="9" spans="1:5" ht="15" customHeight="1" x14ac:dyDescent="0.25">
      <c r="A9" s="48" t="s">
        <v>478</v>
      </c>
      <c r="B9" s="47" t="s">
        <v>238</v>
      </c>
      <c r="C9" s="47" t="s">
        <v>479</v>
      </c>
      <c r="D9" s="47" t="s">
        <v>480</v>
      </c>
      <c r="E9" s="47"/>
    </row>
    <row r="10" spans="1:5" ht="15" customHeight="1" x14ac:dyDescent="0.25">
      <c r="A10" s="6" t="s">
        <v>249</v>
      </c>
      <c r="B10" s="8" t="s">
        <v>250</v>
      </c>
      <c r="C10" s="8" t="s">
        <v>251</v>
      </c>
      <c r="D10" s="8" t="s">
        <v>252</v>
      </c>
      <c r="E10" s="8"/>
    </row>
    <row r="11" spans="1:5" ht="15" customHeight="1" x14ac:dyDescent="0.25">
      <c r="A11" s="6" t="s">
        <v>249</v>
      </c>
      <c r="B11" s="8" t="s">
        <v>250</v>
      </c>
      <c r="C11" s="8" t="s">
        <v>256</v>
      </c>
      <c r="D11" s="8" t="s">
        <v>257</v>
      </c>
      <c r="E11" s="8" t="s">
        <v>258</v>
      </c>
    </row>
    <row r="12" spans="1:5" ht="15" customHeight="1" x14ac:dyDescent="0.25">
      <c r="A12" s="6" t="s">
        <v>249</v>
      </c>
      <c r="B12" s="8" t="s">
        <v>250</v>
      </c>
      <c r="C12" s="8" t="s">
        <v>262</v>
      </c>
      <c r="D12" s="8" t="s">
        <v>263</v>
      </c>
      <c r="E12" s="8"/>
    </row>
    <row r="13" spans="1:5" ht="15" customHeight="1" x14ac:dyDescent="0.25">
      <c r="A13" s="8" t="s">
        <v>249</v>
      </c>
      <c r="B13" s="8" t="s">
        <v>250</v>
      </c>
      <c r="C13" s="8" t="s">
        <v>266</v>
      </c>
      <c r="D13" s="8" t="s">
        <v>267</v>
      </c>
      <c r="E13" s="8"/>
    </row>
    <row r="14" spans="1:5" ht="15" customHeight="1" x14ac:dyDescent="0.25">
      <c r="A14" s="8" t="s">
        <v>249</v>
      </c>
      <c r="B14" s="8" t="s">
        <v>250</v>
      </c>
      <c r="C14" s="8" t="s">
        <v>269</v>
      </c>
      <c r="D14" s="8" t="s">
        <v>270</v>
      </c>
      <c r="E14" s="8"/>
    </row>
    <row r="15" spans="1:5" ht="15" customHeight="1" x14ac:dyDescent="0.25">
      <c r="A15" s="8" t="s">
        <v>249</v>
      </c>
      <c r="B15" s="8" t="s">
        <v>250</v>
      </c>
      <c r="C15" s="8" t="s">
        <v>273</v>
      </c>
      <c r="D15" s="8" t="s">
        <v>274</v>
      </c>
      <c r="E15" s="8"/>
    </row>
    <row r="16" spans="1:5" ht="15" customHeight="1" x14ac:dyDescent="0.25">
      <c r="A16" s="24" t="s">
        <v>249</v>
      </c>
      <c r="B16" s="24" t="s">
        <v>250</v>
      </c>
      <c r="C16" s="24" t="s">
        <v>277</v>
      </c>
      <c r="D16" s="24" t="s">
        <v>278</v>
      </c>
      <c r="E16" s="24"/>
    </row>
    <row r="17" spans="1:5" ht="15" customHeight="1" x14ac:dyDescent="0.25">
      <c r="A17" s="8" t="s">
        <v>249</v>
      </c>
      <c r="B17" s="8" t="s">
        <v>250</v>
      </c>
      <c r="C17" s="8" t="s">
        <v>281</v>
      </c>
      <c r="D17" s="8" t="s">
        <v>282</v>
      </c>
      <c r="E17" s="8"/>
    </row>
    <row r="18" spans="1:5" ht="15" customHeight="1" x14ac:dyDescent="0.25">
      <c r="A18" s="45" t="s">
        <v>529</v>
      </c>
      <c r="B18" s="45" t="s">
        <v>530</v>
      </c>
      <c r="C18" s="45" t="s">
        <v>531</v>
      </c>
      <c r="D18" s="45" t="s">
        <v>532</v>
      </c>
      <c r="E18" s="45" t="s">
        <v>533</v>
      </c>
    </row>
    <row r="19" spans="1:5" ht="15" customHeight="1" x14ac:dyDescent="0.25">
      <c r="A19" s="24" t="s">
        <v>325</v>
      </c>
      <c r="B19" s="24" t="s">
        <v>326</v>
      </c>
      <c r="C19" s="24" t="s">
        <v>327</v>
      </c>
      <c r="D19" s="24" t="s">
        <v>328</v>
      </c>
      <c r="E19" s="24" t="s">
        <v>329</v>
      </c>
    </row>
    <row r="20" spans="1:5" ht="15" customHeight="1" x14ac:dyDescent="0.25">
      <c r="A20" s="8" t="s">
        <v>325</v>
      </c>
      <c r="B20" s="8" t="s">
        <v>326</v>
      </c>
      <c r="C20" s="8" t="s">
        <v>334</v>
      </c>
      <c r="D20" s="8" t="s">
        <v>335</v>
      </c>
      <c r="E20" s="8" t="s">
        <v>336</v>
      </c>
    </row>
    <row r="21" spans="1:5" ht="15" customHeight="1" x14ac:dyDescent="0.25">
      <c r="A21" s="8" t="s">
        <v>325</v>
      </c>
      <c r="B21" s="8" t="s">
        <v>326</v>
      </c>
      <c r="C21" s="8" t="s">
        <v>339</v>
      </c>
      <c r="D21" s="8" t="s">
        <v>340</v>
      </c>
      <c r="E21" s="8" t="s">
        <v>341</v>
      </c>
    </row>
    <row r="22" spans="1:5" ht="15" customHeight="1" x14ac:dyDescent="0.25">
      <c r="A22" s="42" t="s">
        <v>457</v>
      </c>
      <c r="B22" s="45" t="s">
        <v>326</v>
      </c>
      <c r="C22" s="45" t="s">
        <v>458</v>
      </c>
      <c r="D22" s="45" t="s">
        <v>459</v>
      </c>
      <c r="E22" s="45"/>
    </row>
    <row r="23" spans="1:5" ht="15" customHeight="1" x14ac:dyDescent="0.25">
      <c r="A23" s="43" t="s">
        <v>462</v>
      </c>
      <c r="B23" s="73" t="s">
        <v>326</v>
      </c>
      <c r="C23" s="73" t="s">
        <v>463</v>
      </c>
      <c r="D23" s="73" t="s">
        <v>464</v>
      </c>
      <c r="E23" s="73"/>
    </row>
    <row r="24" spans="1:5" ht="15" customHeight="1" x14ac:dyDescent="0.25">
      <c r="A24" s="45" t="s">
        <v>512</v>
      </c>
      <c r="B24" s="45" t="s">
        <v>326</v>
      </c>
      <c r="C24" s="45" t="s">
        <v>513</v>
      </c>
      <c r="D24" s="45" t="s">
        <v>514</v>
      </c>
      <c r="E24" s="45"/>
    </row>
    <row r="25" spans="1:5" ht="15" customHeight="1" x14ac:dyDescent="0.25">
      <c r="A25" s="48" t="s">
        <v>581</v>
      </c>
      <c r="B25" s="47" t="s">
        <v>326</v>
      </c>
      <c r="C25" s="47" t="s">
        <v>582</v>
      </c>
      <c r="D25" s="47" t="s">
        <v>583</v>
      </c>
      <c r="E25" s="47"/>
    </row>
    <row r="26" spans="1:5" ht="15" customHeight="1" x14ac:dyDescent="0.25">
      <c r="A26" s="42" t="s">
        <v>646</v>
      </c>
      <c r="B26" s="45" t="s">
        <v>326</v>
      </c>
      <c r="C26" s="45" t="s">
        <v>647</v>
      </c>
      <c r="D26" s="45" t="s">
        <v>648</v>
      </c>
      <c r="E26" s="45"/>
    </row>
    <row r="27" spans="1:5" ht="15" customHeight="1" x14ac:dyDescent="0.25">
      <c r="A27" s="24" t="s">
        <v>344</v>
      </c>
      <c r="B27" s="30" t="s">
        <v>345</v>
      </c>
      <c r="C27" s="30" t="s">
        <v>346</v>
      </c>
      <c r="D27" s="30" t="s">
        <v>347</v>
      </c>
      <c r="E27" s="30"/>
    </row>
    <row r="28" spans="1:5" ht="15" customHeight="1" x14ac:dyDescent="0.25">
      <c r="A28" s="24" t="s">
        <v>344</v>
      </c>
      <c r="B28" s="24" t="s">
        <v>345</v>
      </c>
      <c r="C28" s="24" t="s">
        <v>352</v>
      </c>
      <c r="D28" s="24"/>
      <c r="E28" s="24"/>
    </row>
    <row r="29" spans="1:5" ht="15" customHeight="1" x14ac:dyDescent="0.25">
      <c r="A29" s="24" t="s">
        <v>344</v>
      </c>
      <c r="B29" s="24" t="s">
        <v>345</v>
      </c>
      <c r="C29" s="24" t="s">
        <v>356</v>
      </c>
      <c r="D29" s="24"/>
      <c r="E29" s="24" t="s">
        <v>357</v>
      </c>
    </row>
    <row r="30" spans="1:5" ht="15" customHeight="1" x14ac:dyDescent="0.25">
      <c r="A30" s="51" t="s">
        <v>491</v>
      </c>
      <c r="B30" s="51" t="s">
        <v>345</v>
      </c>
      <c r="C30" s="51" t="s">
        <v>492</v>
      </c>
      <c r="D30" s="51" t="s">
        <v>493</v>
      </c>
      <c r="E30" s="51" t="s">
        <v>494</v>
      </c>
    </row>
    <row r="31" spans="1:5" ht="15" customHeight="1" x14ac:dyDescent="0.25">
      <c r="A31" s="45" t="s">
        <v>634</v>
      </c>
      <c r="B31" s="45" t="s">
        <v>90</v>
      </c>
      <c r="C31" s="45" t="s">
        <v>635</v>
      </c>
      <c r="D31" s="45" t="s">
        <v>636</v>
      </c>
      <c r="E31" s="45"/>
    </row>
    <row r="32" spans="1:5" ht="15" customHeight="1" x14ac:dyDescent="0.25">
      <c r="A32" s="24" t="s">
        <v>384</v>
      </c>
      <c r="B32" s="24" t="s">
        <v>385</v>
      </c>
      <c r="C32" s="24" t="s">
        <v>386</v>
      </c>
      <c r="D32" s="24" t="s">
        <v>387</v>
      </c>
      <c r="E32" s="24"/>
    </row>
    <row r="33" spans="1:5" ht="15" customHeight="1" x14ac:dyDescent="0.25">
      <c r="A33" s="23" t="s">
        <v>411</v>
      </c>
      <c r="B33" s="24" t="s">
        <v>412</v>
      </c>
      <c r="C33" s="24" t="s">
        <v>413</v>
      </c>
      <c r="D33" s="24" t="s">
        <v>414</v>
      </c>
      <c r="E33" s="24" t="s">
        <v>415</v>
      </c>
    </row>
    <row r="34" spans="1:5" ht="15" customHeight="1" x14ac:dyDescent="0.25">
      <c r="A34" s="70" t="s">
        <v>420</v>
      </c>
      <c r="B34" s="70" t="s">
        <v>421</v>
      </c>
      <c r="C34" s="70" t="s">
        <v>422</v>
      </c>
      <c r="D34" s="70"/>
      <c r="E34" s="70" t="s">
        <v>423</v>
      </c>
    </row>
    <row r="35" spans="1:5" ht="15" customHeight="1" x14ac:dyDescent="0.25">
      <c r="A35" s="70" t="s">
        <v>420</v>
      </c>
      <c r="B35" s="70" t="s">
        <v>421</v>
      </c>
      <c r="C35" s="70" t="s">
        <v>429</v>
      </c>
      <c r="D35" s="70" t="s">
        <v>430</v>
      </c>
      <c r="E35" s="70" t="s">
        <v>431</v>
      </c>
    </row>
    <row r="36" spans="1:5" ht="15" customHeight="1" x14ac:dyDescent="0.25">
      <c r="A36" s="70" t="s">
        <v>420</v>
      </c>
      <c r="B36" s="70" t="s">
        <v>421</v>
      </c>
      <c r="C36" s="6" t="s">
        <v>434</v>
      </c>
      <c r="D36" s="42" t="s">
        <v>435</v>
      </c>
      <c r="E36" s="70" t="s">
        <v>436</v>
      </c>
    </row>
    <row r="37" spans="1:5" ht="15" customHeight="1" x14ac:dyDescent="0.25">
      <c r="A37" s="45" t="s">
        <v>445</v>
      </c>
      <c r="B37" s="45" t="s">
        <v>446</v>
      </c>
      <c r="C37" s="45" t="s">
        <v>447</v>
      </c>
      <c r="D37" s="45" t="s">
        <v>448</v>
      </c>
      <c r="E37" s="45"/>
    </row>
    <row r="38" spans="1:5" ht="15" customHeight="1" x14ac:dyDescent="0.25">
      <c r="A38" s="42" t="s">
        <v>497</v>
      </c>
      <c r="B38" s="45" t="s">
        <v>498</v>
      </c>
      <c r="C38" s="45" t="s">
        <v>499</v>
      </c>
      <c r="D38" s="45"/>
      <c r="E38" s="45" t="s">
        <v>500</v>
      </c>
    </row>
    <row r="39" spans="1:5" ht="15" customHeight="1" x14ac:dyDescent="0.25">
      <c r="A39" s="45" t="s">
        <v>497</v>
      </c>
      <c r="B39" s="45" t="s">
        <v>498</v>
      </c>
      <c r="C39" s="45" t="s">
        <v>503</v>
      </c>
      <c r="D39" s="45"/>
      <c r="E39" s="45" t="s">
        <v>504</v>
      </c>
    </row>
    <row r="40" spans="1:5" ht="15" customHeight="1" x14ac:dyDescent="0.25">
      <c r="A40" s="47" t="s">
        <v>506</v>
      </c>
      <c r="B40" s="47" t="s">
        <v>507</v>
      </c>
      <c r="C40" s="47" t="s">
        <v>508</v>
      </c>
      <c r="D40" s="47" t="s">
        <v>509</v>
      </c>
      <c r="E40" s="47"/>
    </row>
    <row r="41" spans="1:5" ht="15" customHeight="1" x14ac:dyDescent="0.25">
      <c r="A41" s="23" t="s">
        <v>285</v>
      </c>
      <c r="B41" s="24" t="s">
        <v>286</v>
      </c>
      <c r="C41" s="24" t="s">
        <v>287</v>
      </c>
      <c r="D41" s="24" t="s">
        <v>288</v>
      </c>
      <c r="E41" s="24" t="s">
        <v>289</v>
      </c>
    </row>
    <row r="42" spans="1:5" ht="15" customHeight="1" x14ac:dyDescent="0.25">
      <c r="A42" s="71" t="s">
        <v>285</v>
      </c>
      <c r="B42" s="27" t="s">
        <v>286</v>
      </c>
      <c r="C42" s="27" t="s">
        <v>295</v>
      </c>
      <c r="D42" s="27" t="s">
        <v>296</v>
      </c>
      <c r="E42" s="27" t="s">
        <v>297</v>
      </c>
    </row>
    <row r="43" spans="1:5" ht="15" customHeight="1" x14ac:dyDescent="0.25">
      <c r="A43" s="72" t="s">
        <v>517</v>
      </c>
      <c r="B43" s="72" t="s">
        <v>518</v>
      </c>
      <c r="C43" s="72" t="s">
        <v>519</v>
      </c>
      <c r="D43" s="72" t="s">
        <v>520</v>
      </c>
      <c r="E43" s="72" t="s">
        <v>521</v>
      </c>
    </row>
    <row r="44" spans="1:5" ht="15" customHeight="1" x14ac:dyDescent="0.25">
      <c r="A44" s="72" t="s">
        <v>517</v>
      </c>
      <c r="B44" s="72" t="s">
        <v>518</v>
      </c>
      <c r="C44" s="33" t="s">
        <v>525</v>
      </c>
      <c r="D44" s="33" t="s">
        <v>526</v>
      </c>
      <c r="E44" s="72" t="s">
        <v>527</v>
      </c>
    </row>
    <row r="45" spans="1:5" ht="15" customHeight="1" x14ac:dyDescent="0.25">
      <c r="A45" s="69" t="s">
        <v>478</v>
      </c>
      <c r="B45" s="69" t="s">
        <v>484</v>
      </c>
      <c r="C45" s="69" t="s">
        <v>485</v>
      </c>
      <c r="D45" s="45" t="s">
        <v>486</v>
      </c>
      <c r="E45" s="69" t="s">
        <v>487</v>
      </c>
    </row>
    <row r="46" spans="1:5" ht="15" customHeight="1" x14ac:dyDescent="0.25">
      <c r="A46" s="48" t="s">
        <v>538</v>
      </c>
      <c r="B46" s="47" t="s">
        <v>484</v>
      </c>
      <c r="C46" s="48" t="s">
        <v>539</v>
      </c>
      <c r="D46" s="47" t="s">
        <v>540</v>
      </c>
      <c r="E46" s="47" t="s">
        <v>541</v>
      </c>
    </row>
    <row r="47" spans="1:5" ht="15" customHeight="1" x14ac:dyDescent="0.25">
      <c r="A47" s="6" t="s">
        <v>538</v>
      </c>
      <c r="B47" s="8" t="s">
        <v>484</v>
      </c>
      <c r="C47" s="6" t="s">
        <v>545</v>
      </c>
      <c r="D47" s="8" t="s">
        <v>546</v>
      </c>
      <c r="E47" s="8" t="s">
        <v>547</v>
      </c>
    </row>
    <row r="48" spans="1:5" ht="15" customHeight="1" x14ac:dyDescent="0.25">
      <c r="A48" s="6" t="s">
        <v>538</v>
      </c>
      <c r="B48" s="8" t="s">
        <v>484</v>
      </c>
      <c r="C48" s="6" t="s">
        <v>550</v>
      </c>
      <c r="D48" s="8" t="s">
        <v>551</v>
      </c>
      <c r="E48" s="8" t="s">
        <v>552</v>
      </c>
    </row>
    <row r="49" spans="1:5" ht="15" customHeight="1" x14ac:dyDescent="0.25">
      <c r="A49" s="6" t="s">
        <v>538</v>
      </c>
      <c r="B49" s="8" t="s">
        <v>484</v>
      </c>
      <c r="C49" s="6" t="s">
        <v>539</v>
      </c>
      <c r="D49" s="8" t="s">
        <v>540</v>
      </c>
      <c r="E49" s="8" t="s">
        <v>556</v>
      </c>
    </row>
    <row r="50" spans="1:5" ht="15" customHeight="1" x14ac:dyDescent="0.25">
      <c r="A50" s="23" t="s">
        <v>538</v>
      </c>
      <c r="B50" s="24" t="s">
        <v>484</v>
      </c>
      <c r="C50" s="23" t="s">
        <v>539</v>
      </c>
      <c r="D50" s="24" t="s">
        <v>540</v>
      </c>
      <c r="E50" s="24" t="s">
        <v>556</v>
      </c>
    </row>
    <row r="51" spans="1:5" ht="15" customHeight="1" x14ac:dyDescent="0.25">
      <c r="A51" s="23" t="s">
        <v>538</v>
      </c>
      <c r="B51" s="24" t="s">
        <v>484</v>
      </c>
      <c r="C51" s="24" t="s">
        <v>561</v>
      </c>
      <c r="D51" s="24" t="s">
        <v>562</v>
      </c>
      <c r="E51" s="24" t="s">
        <v>563</v>
      </c>
    </row>
    <row r="52" spans="1:5" ht="15" customHeight="1" x14ac:dyDescent="0.25">
      <c r="A52" s="23" t="s">
        <v>538</v>
      </c>
      <c r="B52" s="24" t="s">
        <v>484</v>
      </c>
      <c r="C52" s="24" t="s">
        <v>561</v>
      </c>
      <c r="D52" s="24" t="s">
        <v>562</v>
      </c>
      <c r="E52" s="24" t="s">
        <v>563</v>
      </c>
    </row>
    <row r="53" spans="1:5" ht="15" customHeight="1" x14ac:dyDescent="0.25">
      <c r="A53" s="24" t="s">
        <v>538</v>
      </c>
      <c r="B53" s="24" t="s">
        <v>484</v>
      </c>
      <c r="C53" s="24" t="s">
        <v>550</v>
      </c>
      <c r="D53" s="24" t="s">
        <v>551</v>
      </c>
      <c r="E53" s="24" t="s">
        <v>552</v>
      </c>
    </row>
    <row r="54" spans="1:5" ht="15" customHeight="1" x14ac:dyDescent="0.25">
      <c r="A54" s="24" t="s">
        <v>538</v>
      </c>
      <c r="B54" s="24" t="s">
        <v>484</v>
      </c>
      <c r="C54" s="24" t="s">
        <v>568</v>
      </c>
      <c r="D54" s="24" t="s">
        <v>569</v>
      </c>
      <c r="E54" s="24" t="s">
        <v>570</v>
      </c>
    </row>
    <row r="55" spans="1:5" ht="15" customHeight="1" x14ac:dyDescent="0.25">
      <c r="A55" s="8" t="s">
        <v>573</v>
      </c>
      <c r="B55" s="8" t="s">
        <v>574</v>
      </c>
      <c r="C55" s="8" t="s">
        <v>575</v>
      </c>
      <c r="D55" s="8" t="s">
        <v>576</v>
      </c>
      <c r="E55" s="8" t="s">
        <v>577</v>
      </c>
    </row>
    <row r="56" spans="1:5" ht="15" customHeight="1" x14ac:dyDescent="0.25">
      <c r="A56" s="8" t="s">
        <v>603</v>
      </c>
      <c r="B56" s="8" t="s">
        <v>604</v>
      </c>
      <c r="C56" s="8" t="s">
        <v>605</v>
      </c>
      <c r="D56" s="8" t="s">
        <v>606</v>
      </c>
      <c r="E56" s="8"/>
    </row>
    <row r="57" spans="1:5" ht="15" customHeight="1" x14ac:dyDescent="0.25">
      <c r="A57" s="24" t="s">
        <v>612</v>
      </c>
      <c r="B57" s="24" t="s">
        <v>613</v>
      </c>
      <c r="C57" s="24" t="s">
        <v>614</v>
      </c>
      <c r="D57" s="24" t="s">
        <v>615</v>
      </c>
      <c r="E57" s="24" t="s">
        <v>616</v>
      </c>
    </row>
    <row r="58" spans="1:5" ht="15" customHeight="1" x14ac:dyDescent="0.25">
      <c r="A58" s="24" t="s">
        <v>621</v>
      </c>
      <c r="B58" s="24" t="s">
        <v>622</v>
      </c>
      <c r="C58" s="24" t="s">
        <v>623</v>
      </c>
      <c r="D58" s="24" t="s">
        <v>624</v>
      </c>
      <c r="E58" s="24" t="s">
        <v>625</v>
      </c>
    </row>
    <row r="59" spans="1:5" ht="15" customHeight="1" x14ac:dyDescent="0.25">
      <c r="A59" s="24" t="s">
        <v>621</v>
      </c>
      <c r="B59" s="24" t="s">
        <v>622</v>
      </c>
      <c r="C59" s="24" t="s">
        <v>630</v>
      </c>
      <c r="D59" s="24" t="s">
        <v>631</v>
      </c>
      <c r="E59" s="24"/>
    </row>
    <row r="60" spans="1:5" ht="15" customHeight="1" x14ac:dyDescent="0.25">
      <c r="A60" s="8" t="s">
        <v>204</v>
      </c>
      <c r="B60" s="8" t="s">
        <v>205</v>
      </c>
      <c r="C60" s="8" t="s">
        <v>206</v>
      </c>
      <c r="D60" s="8" t="s">
        <v>207</v>
      </c>
      <c r="E60" s="8" t="s">
        <v>208</v>
      </c>
    </row>
    <row r="61" spans="1:5" ht="15" customHeight="1" x14ac:dyDescent="0.25">
      <c r="A61" s="8" t="s">
        <v>220</v>
      </c>
      <c r="B61" s="8" t="s">
        <v>205</v>
      </c>
      <c r="C61" s="8" t="s">
        <v>221</v>
      </c>
      <c r="D61" s="8" t="s">
        <v>222</v>
      </c>
      <c r="E61" s="8"/>
    </row>
    <row r="62" spans="1:5" ht="15" customHeight="1" x14ac:dyDescent="0.25">
      <c r="A62" s="8" t="s">
        <v>220</v>
      </c>
      <c r="B62" s="8" t="s">
        <v>205</v>
      </c>
      <c r="C62" s="8" t="s">
        <v>225</v>
      </c>
      <c r="D62" s="8" t="s">
        <v>226</v>
      </c>
      <c r="E62" s="8" t="s">
        <v>227</v>
      </c>
    </row>
    <row r="63" spans="1:5" ht="15" customHeight="1" x14ac:dyDescent="0.25">
      <c r="A63" s="33" t="s">
        <v>367</v>
      </c>
      <c r="B63" s="33" t="s">
        <v>205</v>
      </c>
      <c r="C63" s="33" t="s">
        <v>368</v>
      </c>
      <c r="D63" s="33" t="s">
        <v>369</v>
      </c>
      <c r="E63" s="33" t="s">
        <v>370</v>
      </c>
    </row>
    <row r="64" spans="1:5" ht="15" customHeight="1" x14ac:dyDescent="0.25">
      <c r="A64" s="8" t="s">
        <v>367</v>
      </c>
      <c r="B64" s="8" t="s">
        <v>205</v>
      </c>
      <c r="C64" s="8" t="s">
        <v>374</v>
      </c>
      <c r="D64" s="8"/>
      <c r="E64" s="8" t="s">
        <v>375</v>
      </c>
    </row>
    <row r="65" spans="1:5" ht="15" customHeight="1" x14ac:dyDescent="0.25">
      <c r="A65" s="8" t="s">
        <v>367</v>
      </c>
      <c r="B65" s="8" t="s">
        <v>205</v>
      </c>
      <c r="C65" s="8" t="s">
        <v>379</v>
      </c>
      <c r="D65" s="8"/>
      <c r="E65" s="8" t="s">
        <v>380</v>
      </c>
    </row>
    <row r="66" spans="1:5" ht="15" customHeight="1" x14ac:dyDescent="0.25">
      <c r="A66" s="33" t="s">
        <v>394</v>
      </c>
      <c r="B66" s="33" t="s">
        <v>205</v>
      </c>
      <c r="C66" s="33" t="s">
        <v>402</v>
      </c>
      <c r="D66" s="33" t="s">
        <v>403</v>
      </c>
      <c r="E66" s="33" t="s">
        <v>404</v>
      </c>
    </row>
    <row r="67" spans="1:5" ht="15" customHeight="1" x14ac:dyDescent="0.25">
      <c r="A67" s="45" t="s">
        <v>640</v>
      </c>
      <c r="B67" s="45" t="s">
        <v>205</v>
      </c>
      <c r="C67" s="45" t="s">
        <v>641</v>
      </c>
      <c r="D67" s="45" t="s">
        <v>642</v>
      </c>
      <c r="E67" s="45" t="s">
        <v>643</v>
      </c>
    </row>
    <row r="68" spans="1:5" ht="15" customHeight="1" x14ac:dyDescent="0.25">
      <c r="A68" s="42" t="s">
        <v>646</v>
      </c>
      <c r="B68" s="45" t="s">
        <v>653</v>
      </c>
      <c r="C68" s="45" t="s">
        <v>654</v>
      </c>
      <c r="D68" s="45" t="s">
        <v>655</v>
      </c>
      <c r="E68" s="45"/>
    </row>
    <row r="69" spans="1:5" ht="15" customHeight="1" x14ac:dyDescent="0.25">
      <c r="A69" s="24" t="s">
        <v>646</v>
      </c>
      <c r="B69" s="24" t="s">
        <v>653</v>
      </c>
      <c r="C69" s="24" t="s">
        <v>657</v>
      </c>
      <c r="D69" s="24" t="s">
        <v>658</v>
      </c>
      <c r="E69" s="24" t="s">
        <v>659</v>
      </c>
    </row>
    <row r="70" spans="1:5" ht="15" customHeight="1" x14ac:dyDescent="0.25">
      <c r="A70" s="24" t="s">
        <v>646</v>
      </c>
      <c r="B70" s="24" t="s">
        <v>653</v>
      </c>
      <c r="C70" s="24" t="s">
        <v>663</v>
      </c>
      <c r="D70" s="24" t="s">
        <v>664</v>
      </c>
      <c r="E70" s="24" t="s">
        <v>665</v>
      </c>
    </row>
    <row r="71" spans="1:5" ht="15" customHeight="1" x14ac:dyDescent="0.25">
      <c r="A71" s="24" t="s">
        <v>646</v>
      </c>
      <c r="B71" s="24" t="s">
        <v>653</v>
      </c>
      <c r="C71" s="24" t="s">
        <v>666</v>
      </c>
      <c r="D71" s="24" t="s">
        <v>667</v>
      </c>
      <c r="E71" s="24" t="s">
        <v>668</v>
      </c>
    </row>
    <row r="72" spans="1:5" ht="15" customHeight="1" x14ac:dyDescent="0.25">
      <c r="A72" s="45" t="s">
        <v>646</v>
      </c>
      <c r="B72" s="45" t="s">
        <v>653</v>
      </c>
      <c r="C72" s="45" t="s">
        <v>670</v>
      </c>
      <c r="D72" s="45" t="s">
        <v>671</v>
      </c>
      <c r="E72" s="45" t="s">
        <v>672</v>
      </c>
    </row>
    <row r="73" spans="1:5" ht="15" customHeight="1" x14ac:dyDescent="0.25">
      <c r="A73" s="8" t="s">
        <v>646</v>
      </c>
      <c r="B73" s="8" t="s">
        <v>653</v>
      </c>
      <c r="C73" s="8" t="s">
        <v>675</v>
      </c>
      <c r="D73" s="8" t="s">
        <v>676</v>
      </c>
      <c r="E73" s="8" t="s">
        <v>677</v>
      </c>
    </row>
    <row r="74" spans="1:5" ht="15" customHeight="1" x14ac:dyDescent="0.25">
      <c r="A74" s="47" t="s">
        <v>445</v>
      </c>
      <c r="B74" s="47" t="s">
        <v>179</v>
      </c>
      <c r="C74" s="47" t="s">
        <v>451</v>
      </c>
      <c r="D74" s="47" t="s">
        <v>452</v>
      </c>
      <c r="E74" s="47" t="s">
        <v>453</v>
      </c>
    </row>
    <row r="75" spans="1:5" ht="15" customHeight="1" x14ac:dyDescent="0.25">
      <c r="A75" s="24" t="s">
        <v>360</v>
      </c>
      <c r="B75" s="24" t="s">
        <v>361</v>
      </c>
      <c r="C75" s="24" t="s">
        <v>362</v>
      </c>
      <c r="D75" s="24" t="s">
        <v>363</v>
      </c>
      <c r="E75" s="24" t="s">
        <v>364</v>
      </c>
    </row>
    <row r="76" spans="1:5" ht="15" customHeight="1" x14ac:dyDescent="0.25">
      <c r="A76" s="45" t="s">
        <v>473</v>
      </c>
      <c r="B76" s="45" t="s">
        <v>361</v>
      </c>
      <c r="C76" s="45" t="s">
        <v>474</v>
      </c>
      <c r="D76" s="45"/>
      <c r="E76" s="45"/>
    </row>
    <row r="77" spans="1:5" ht="15" customHeight="1" x14ac:dyDescent="0.25">
      <c r="A77" s="6" t="s">
        <v>187</v>
      </c>
      <c r="B77" s="8" t="s">
        <v>188</v>
      </c>
      <c r="C77" s="8" t="s">
        <v>189</v>
      </c>
      <c r="D77" s="8"/>
      <c r="E77" s="8" t="s">
        <v>190</v>
      </c>
    </row>
    <row r="78" spans="1:5" ht="15" customHeight="1" x14ac:dyDescent="0.25">
      <c r="A78" s="23" t="s">
        <v>298</v>
      </c>
      <c r="B78" s="24" t="s">
        <v>188</v>
      </c>
      <c r="C78" s="24" t="s">
        <v>299</v>
      </c>
      <c r="D78" s="24"/>
      <c r="E78" s="24"/>
    </row>
    <row r="79" spans="1:5" ht="15" customHeight="1" x14ac:dyDescent="0.25">
      <c r="A79" s="24" t="s">
        <v>298</v>
      </c>
      <c r="B79" s="24" t="s">
        <v>188</v>
      </c>
      <c r="C79" s="24" t="s">
        <v>302</v>
      </c>
      <c r="D79" s="24"/>
      <c r="E79" s="24" t="s">
        <v>303</v>
      </c>
    </row>
    <row r="80" spans="1:5" ht="15" customHeight="1" x14ac:dyDescent="0.25">
      <c r="A80" s="24" t="s">
        <v>298</v>
      </c>
      <c r="B80" s="24" t="s">
        <v>188</v>
      </c>
      <c r="C80" s="24" t="s">
        <v>306</v>
      </c>
      <c r="D80" s="24"/>
      <c r="E80" s="24"/>
    </row>
    <row r="81" spans="1:5" ht="15" customHeight="1" x14ac:dyDescent="0.25">
      <c r="A81" s="68" t="s">
        <v>439</v>
      </c>
      <c r="B81" s="8" t="s">
        <v>188</v>
      </c>
      <c r="C81" s="8" t="s">
        <v>440</v>
      </c>
      <c r="D81" s="8"/>
      <c r="E81" s="8" t="s">
        <v>441</v>
      </c>
    </row>
    <row r="82" spans="1:5" ht="15" customHeight="1" x14ac:dyDescent="0.25">
      <c r="A82" s="24" t="s">
        <v>467</v>
      </c>
      <c r="B82" s="24" t="s">
        <v>188</v>
      </c>
      <c r="C82" s="24" t="s">
        <v>468</v>
      </c>
      <c r="D82" s="24"/>
      <c r="E82" s="24" t="s">
        <v>469</v>
      </c>
    </row>
    <row r="83" spans="1:5" ht="15" customHeight="1" x14ac:dyDescent="0.25">
      <c r="A83" s="23" t="s">
        <v>587</v>
      </c>
      <c r="B83" s="24" t="s">
        <v>188</v>
      </c>
      <c r="C83" s="24" t="s">
        <v>588</v>
      </c>
      <c r="D83" s="24" t="s">
        <v>589</v>
      </c>
      <c r="E83" s="24" t="s">
        <v>590</v>
      </c>
    </row>
    <row r="84" spans="1:5" ht="15" customHeight="1" x14ac:dyDescent="0.25">
      <c r="A84" s="23" t="s">
        <v>587</v>
      </c>
      <c r="B84" s="24" t="s">
        <v>188</v>
      </c>
      <c r="C84" s="24" t="s">
        <v>593</v>
      </c>
      <c r="D84" s="24"/>
      <c r="E84" s="24"/>
    </row>
    <row r="85" spans="1:5" ht="15" customHeight="1" x14ac:dyDescent="0.25">
      <c r="A85" s="24" t="s">
        <v>597</v>
      </c>
      <c r="B85" s="24" t="s">
        <v>188</v>
      </c>
      <c r="C85" s="24" t="s">
        <v>598</v>
      </c>
      <c r="D85" s="24"/>
      <c r="E85" s="24"/>
    </row>
    <row r="86" spans="1:5" ht="15" customHeight="1" x14ac:dyDescent="0.25">
      <c r="A86" s="8" t="s">
        <v>684</v>
      </c>
      <c r="B86" s="8" t="s">
        <v>188</v>
      </c>
      <c r="C86" s="8" t="s">
        <v>685</v>
      </c>
      <c r="D86" s="8" t="s">
        <v>686</v>
      </c>
      <c r="E86" s="8" t="s">
        <v>687</v>
      </c>
    </row>
    <row r="87" spans="1:5" ht="15" customHeight="1" x14ac:dyDescent="0.25">
      <c r="A87" s="8" t="s">
        <v>684</v>
      </c>
      <c r="B87" s="8" t="s">
        <v>188</v>
      </c>
      <c r="C87" s="8" t="s">
        <v>692</v>
      </c>
      <c r="D87" s="8" t="s">
        <v>693</v>
      </c>
      <c r="E87" s="8"/>
    </row>
    <row r="88" spans="1:5" ht="15" customHeight="1" x14ac:dyDescent="0.25">
      <c r="A88" s="24" t="s">
        <v>394</v>
      </c>
      <c r="B88" s="24" t="s">
        <v>395</v>
      </c>
      <c r="C88" s="24" t="s">
        <v>396</v>
      </c>
      <c r="D88" s="24"/>
      <c r="E88" s="24" t="s">
        <v>397</v>
      </c>
    </row>
    <row r="89" spans="1:5" ht="15" customHeight="1" x14ac:dyDescent="0.25">
      <c r="A89" s="27" t="s">
        <v>309</v>
      </c>
      <c r="B89" s="27" t="s">
        <v>310</v>
      </c>
      <c r="C89" s="27" t="s">
        <v>311</v>
      </c>
      <c r="D89" s="27"/>
      <c r="E89" s="27" t="s">
        <v>312</v>
      </c>
    </row>
    <row r="90" spans="1:5" ht="15" customHeight="1" x14ac:dyDescent="0.25">
      <c r="A90" s="44" t="s">
        <v>408</v>
      </c>
      <c r="B90" s="44"/>
      <c r="C90" s="44"/>
      <c r="D90" s="44"/>
      <c r="E90" s="44"/>
    </row>
  </sheetData>
  <sortState ref="A2:E90">
    <sortCondition ref="B2:B90"/>
  </sortState>
  <pageMargins left="0.7" right="0.7" top="0.78740157499999996" bottom="0.78740157499999996" header="0.3" footer="0.3"/>
  <pageSetup paperSize="9" orientation="landscape" horizontalDpi="4294967294" verticalDpi="4294967294"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5.140625" defaultRowHeight="15" customHeight="1" x14ac:dyDescent="0.25"/>
  <cols>
    <col min="1" max="26" width="8" customWidth="1"/>
  </cols>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Overview and Description of RDD</vt:lpstr>
      <vt:lpstr>Blad2</vt:lpstr>
      <vt:lpstr>Blad3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Ursula</dc:creator>
  <cp:lastModifiedBy>Uporabnik</cp:lastModifiedBy>
  <cp:lastPrinted>2017-01-19T14:10:31Z</cp:lastPrinted>
  <dcterms:created xsi:type="dcterms:W3CDTF">2016-10-28T06:18:42Z</dcterms:created>
  <dcterms:modified xsi:type="dcterms:W3CDTF">2017-04-26T10:48:04Z</dcterms:modified>
</cp:coreProperties>
</file>